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3_Ets de moyen séjour\3_Red gér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R29" i="13" l="1"/>
  <c r="R27" i="13"/>
  <c r="P27" i="13"/>
  <c r="P29" i="13"/>
  <c r="S32" i="13"/>
  <c r="S30" i="13"/>
  <c r="S28" i="13"/>
  <c r="S22" i="13"/>
  <c r="S20" i="13"/>
  <c r="S16" i="13"/>
  <c r="S14" i="13"/>
  <c r="S18" i="13"/>
  <c r="S12" i="13"/>
  <c r="N31" i="13"/>
  <c r="K33" i="13" l="1"/>
  <c r="E33" i="13"/>
  <c r="S33" i="13" l="1"/>
  <c r="S31" i="13"/>
  <c r="O31" i="13"/>
  <c r="O33" i="13" l="1"/>
  <c r="O14" i="13" s="1"/>
  <c r="N33" i="13"/>
  <c r="N30" i="13" s="1"/>
  <c r="M33" i="13"/>
  <c r="M22" i="13" s="1"/>
  <c r="L33" i="13"/>
  <c r="L26" i="13" s="1"/>
  <c r="K18" i="13"/>
  <c r="I33" i="13"/>
  <c r="H33" i="13"/>
  <c r="H30" i="13" s="1"/>
  <c r="G33" i="13"/>
  <c r="G18" i="13" s="1"/>
  <c r="F33" i="13"/>
  <c r="F30" i="13" s="1"/>
  <c r="E14" i="13"/>
  <c r="O16" i="13"/>
  <c r="N28" i="13"/>
  <c r="M31" i="13"/>
  <c r="L31" i="13"/>
  <c r="L20" i="13" s="1"/>
  <c r="K31" i="13"/>
  <c r="K24" i="13" s="1"/>
  <c r="I31" i="13"/>
  <c r="I16" i="13" s="1"/>
  <c r="H31" i="13"/>
  <c r="H24" i="13" s="1"/>
  <c r="G31" i="13"/>
  <c r="G24" i="13" s="1"/>
  <c r="F31" i="13"/>
  <c r="F28" i="13" s="1"/>
  <c r="E31" i="13"/>
  <c r="E24" i="13" s="1"/>
  <c r="Q29" i="13"/>
  <c r="J29" i="13"/>
  <c r="Q27" i="13"/>
  <c r="J27" i="13"/>
  <c r="Q25" i="13"/>
  <c r="J25" i="13"/>
  <c r="Q23" i="13"/>
  <c r="J23" i="13"/>
  <c r="R21" i="13"/>
  <c r="Q21" i="13"/>
  <c r="P21" i="13"/>
  <c r="J21" i="13"/>
  <c r="R19" i="13"/>
  <c r="Q19" i="13"/>
  <c r="P19" i="13"/>
  <c r="J19" i="13"/>
  <c r="R17" i="13"/>
  <c r="Q17" i="13"/>
  <c r="P17" i="13"/>
  <c r="J17" i="13"/>
  <c r="R15" i="13"/>
  <c r="Q15" i="13"/>
  <c r="P15" i="13"/>
  <c r="J15" i="13"/>
  <c r="R13" i="13"/>
  <c r="Q13" i="13"/>
  <c r="P13" i="13"/>
  <c r="J13" i="13"/>
  <c r="R11" i="13"/>
  <c r="Q11" i="13"/>
  <c r="P11" i="13"/>
  <c r="J11" i="13"/>
  <c r="E20" i="13" l="1"/>
  <c r="O30" i="13"/>
  <c r="O22" i="13"/>
  <c r="O18" i="13"/>
  <c r="O20" i="13"/>
  <c r="F12" i="13"/>
  <c r="F32" i="13" s="1"/>
  <c r="E16" i="13"/>
  <c r="K22" i="13"/>
  <c r="N14" i="13"/>
  <c r="L12" i="13"/>
  <c r="K12" i="13"/>
  <c r="K28" i="13"/>
  <c r="H20" i="13"/>
  <c r="G16" i="13"/>
  <c r="G20" i="13"/>
  <c r="F20" i="13"/>
  <c r="F16" i="13"/>
  <c r="F24" i="13"/>
  <c r="E28" i="13"/>
  <c r="N20" i="13"/>
  <c r="N12" i="13"/>
  <c r="M16" i="13"/>
  <c r="Q33" i="13"/>
  <c r="F14" i="13"/>
  <c r="F18" i="13"/>
  <c r="H18" i="13"/>
  <c r="H14" i="13"/>
  <c r="I18" i="13"/>
  <c r="I30" i="13"/>
  <c r="I14" i="13"/>
  <c r="I26" i="13"/>
  <c r="K30" i="13"/>
  <c r="L14" i="13"/>
  <c r="M14" i="13"/>
  <c r="N18" i="13"/>
  <c r="P33" i="13"/>
  <c r="N16" i="13"/>
  <c r="M28" i="13"/>
  <c r="M12" i="13"/>
  <c r="M20" i="13"/>
  <c r="L28" i="13"/>
  <c r="L16" i="13"/>
  <c r="K20" i="13"/>
  <c r="K16" i="13"/>
  <c r="I20" i="13"/>
  <c r="R33" i="13"/>
  <c r="H26" i="13"/>
  <c r="G26" i="13"/>
  <c r="G22" i="13"/>
  <c r="G30" i="13"/>
  <c r="H22" i="13"/>
  <c r="G14" i="13"/>
  <c r="I22" i="13"/>
  <c r="L24" i="13"/>
  <c r="R31" i="13"/>
  <c r="E12" i="13"/>
  <c r="P31" i="13"/>
  <c r="H12" i="13"/>
  <c r="I12" i="13"/>
  <c r="L18" i="13"/>
  <c r="F22" i="13"/>
  <c r="N22" i="13"/>
  <c r="I24" i="13"/>
  <c r="E26" i="13"/>
  <c r="G28" i="13"/>
  <c r="O28" i="13"/>
  <c r="K14" i="13"/>
  <c r="E18" i="13"/>
  <c r="M18" i="13"/>
  <c r="F26" i="13"/>
  <c r="H28" i="13"/>
  <c r="J33" i="13"/>
  <c r="J18" i="13" s="1"/>
  <c r="I28" i="13"/>
  <c r="L30" i="13"/>
  <c r="Q31" i="13"/>
  <c r="E30" i="13"/>
  <c r="J31" i="13"/>
  <c r="G12" i="13"/>
  <c r="G32" i="13" s="1"/>
  <c r="O12" i="13"/>
  <c r="O32" i="13" s="1"/>
  <c r="L22" i="13"/>
  <c r="K26" i="13"/>
  <c r="H16" i="13"/>
  <c r="M30" i="13"/>
  <c r="E22" i="13"/>
  <c r="E32" i="13" l="1"/>
  <c r="F34" i="13"/>
  <c r="I34" i="13"/>
  <c r="N32" i="13"/>
  <c r="E34" i="13"/>
  <c r="M32" i="13"/>
  <c r="I32" i="13"/>
  <c r="H34" i="13"/>
  <c r="H32" i="13"/>
  <c r="M34" i="13"/>
  <c r="G34" i="13"/>
  <c r="L34" i="13"/>
  <c r="L32" i="13"/>
  <c r="K32" i="13"/>
  <c r="K34" i="13"/>
  <c r="J16" i="13"/>
  <c r="J28" i="13"/>
  <c r="J12" i="13"/>
  <c r="J20" i="13"/>
  <c r="J24" i="13"/>
  <c r="J22" i="13"/>
  <c r="J26" i="13"/>
  <c r="J30" i="13"/>
  <c r="J14" i="13"/>
  <c r="J32" i="13" l="1"/>
  <c r="J34" i="13"/>
</calcChain>
</file>

<file path=xl/sharedStrings.xml><?xml version="1.0" encoding="utf-8"?>
<sst xmlns="http://schemas.openxmlformats.org/spreadsheetml/2006/main" count="55" uniqueCount="23">
  <si>
    <t>Référence : Carte sanitaire 2021</t>
  </si>
  <si>
    <t>Source : données IGSS / Traitement : Observatoire national de la santé</t>
  </si>
  <si>
    <t>Unités : Nombre de séjours, nombre de journées</t>
  </si>
  <si>
    <t>Années de référence : 2010-2020</t>
  </si>
  <si>
    <t>Indicateurs</t>
  </si>
  <si>
    <t>Moy.
2010-14</t>
  </si>
  <si>
    <t>Evol. 
2010-14</t>
  </si>
  <si>
    <t>Evol. 
2015-19</t>
  </si>
  <si>
    <t>2020 (p)</t>
  </si>
  <si>
    <t>Périmètre d'inclusion : activité opposable, résidents et non-résidents, HIS et services de rééducation gériatrique des centres hospitaliers</t>
  </si>
  <si>
    <t>Etablis-
sements</t>
  </si>
  <si>
    <t>CHdN-RED</t>
  </si>
  <si>
    <t>Nbre séjours</t>
  </si>
  <si>
    <t>% du total</t>
  </si>
  <si>
    <t>Nbre journées</t>
  </si>
  <si>
    <t>CHEM-RED</t>
  </si>
  <si>
    <t>HRS-RED</t>
  </si>
  <si>
    <t>ZITHA-RED</t>
  </si>
  <si>
    <t>NA</t>
  </si>
  <si>
    <t>HIS</t>
  </si>
  <si>
    <t>TOTAL</t>
  </si>
  <si>
    <t>Croissance moy. ann 2010-19</t>
  </si>
  <si>
    <t>Tableau : Evolution des hospitalisations de rééducation gériatrique, par établissement,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</si>
</sst>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_);_(* \(#,##0\);_(* &quot;-&quot;_);_(@_)"/>
    <numFmt numFmtId="165" formatCode="_(&quot;$&quot;* #,##0_);_(&quot;$&quot;* \(#,##0\);_(&quot;$&quot;* &quot;-&quot;_);_(@_)"/>
    <numFmt numFmtId="166" formatCode="[&gt;=0]\+0.0%;[&lt;0]\-0.0%"/>
    <numFmt numFmtId="167" formatCode="#,##0.0"/>
    <numFmt numFmtId="168" formatCode="0.0"/>
    <numFmt numFmtId="169" formatCode="0.0%"/>
    <numFmt numFmtId="170" formatCode="&quot;[&quot;#,##0&quot;]&quot;;&quot;[-&quot;#,##0&quot;]&quot;"/>
    <numFmt numFmtId="171" formatCode="&quot;[&quot;#,###.#&quot;]&quot;;&quot;[-&quot;#,###.#&quot;]&quot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FFFF"/>
      <name val="Calibri"/>
      <family val="2"/>
    </font>
    <font>
      <sz val="9"/>
      <color rgb="FF333F4F"/>
      <name val="Calibri"/>
      <family val="2"/>
    </font>
    <font>
      <b/>
      <sz val="9"/>
      <color rgb="FF333F4F"/>
      <name val="Calibri"/>
      <family val="2"/>
    </font>
    <font>
      <b/>
      <sz val="9"/>
      <name val="Calibri"/>
      <family val="2"/>
    </font>
    <font>
      <b/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rgb="FFD5DCE4"/>
        <bgColor rgb="FF000000"/>
      </patternFill>
    </fill>
    <fill>
      <patternFill patternType="solid">
        <fgColor rgb="FFD5DCE4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rgb="FF8497B0"/>
      </top>
      <bottom/>
      <diagonal/>
    </border>
    <border>
      <left/>
      <right style="thin">
        <color rgb="FF8497B0"/>
      </right>
      <top style="medium">
        <color rgb="FF8497B0"/>
      </top>
      <bottom/>
      <diagonal/>
    </border>
    <border>
      <left/>
      <right style="thin">
        <color rgb="FF8497B0"/>
      </right>
      <top/>
      <bottom/>
      <diagonal/>
    </border>
    <border>
      <left/>
      <right/>
      <top/>
      <bottom style="thin">
        <color rgb="FF44546A"/>
      </bottom>
      <diagonal/>
    </border>
    <border>
      <left/>
      <right style="thin">
        <color rgb="FF8497B0"/>
      </right>
      <top/>
      <bottom style="thin">
        <color rgb="FF44546A"/>
      </bottom>
      <diagonal/>
    </border>
    <border>
      <left/>
      <right/>
      <top/>
      <bottom style="thin">
        <color rgb="FF8497B0"/>
      </bottom>
      <diagonal/>
    </border>
    <border>
      <left/>
      <right style="thin">
        <color rgb="FF8497B0"/>
      </right>
      <top/>
      <bottom style="thin">
        <color rgb="FF8497B0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 style="medium">
        <color rgb="FF8497B0"/>
      </bottom>
      <diagonal/>
    </border>
    <border>
      <left/>
      <right/>
      <top style="medium">
        <color theme="4" tint="-0.249977111117893"/>
      </top>
      <bottom style="medium">
        <color rgb="FF8497B0"/>
      </bottom>
      <diagonal/>
    </border>
    <border>
      <left/>
      <right style="thin">
        <color rgb="FF8497B0"/>
      </right>
      <top style="medium">
        <color theme="4" tint="-0.249977111117893"/>
      </top>
      <bottom style="medium">
        <color rgb="FF8497B0"/>
      </bottom>
      <diagonal/>
    </border>
    <border>
      <left/>
      <right style="medium">
        <color theme="4" tint="-0.249977111117893"/>
      </right>
      <top style="medium">
        <color theme="4" tint="-0.249977111117893"/>
      </top>
      <bottom style="medium">
        <color rgb="FF8497B0"/>
      </bottom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/>
      <right style="medium">
        <color theme="4" tint="-0.249977111117893"/>
      </right>
      <top/>
      <bottom style="thin">
        <color rgb="FF44546A"/>
      </bottom>
      <diagonal/>
    </border>
    <border>
      <left style="medium">
        <color theme="4" tint="-0.249977111117893"/>
      </left>
      <right/>
      <top/>
      <bottom style="thin">
        <color rgb="FF44546A"/>
      </bottom>
      <diagonal/>
    </border>
    <border>
      <left style="medium">
        <color theme="4" tint="-0.249977111117893"/>
      </left>
      <right/>
      <top style="thin">
        <color rgb="FF44546A"/>
      </top>
      <bottom/>
      <diagonal/>
    </border>
    <border>
      <left style="medium">
        <color theme="4" tint="-0.249977111117893"/>
      </left>
      <right/>
      <top style="medium">
        <color rgb="FF8497B0"/>
      </top>
      <bottom/>
      <diagonal/>
    </border>
    <border>
      <left/>
      <right style="medium">
        <color theme="4" tint="-0.249977111117893"/>
      </right>
      <top style="medium">
        <color rgb="FF8497B0"/>
      </top>
      <bottom/>
      <diagonal/>
    </border>
    <border>
      <left/>
      <right style="medium">
        <color theme="4" tint="-0.249977111117893"/>
      </right>
      <top/>
      <bottom style="thin">
        <color rgb="FF8497B0"/>
      </bottom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 style="thin">
        <color rgb="FF8497B0"/>
      </left>
      <right/>
      <top/>
      <bottom style="medium">
        <color theme="4" tint="-0.249977111117893"/>
      </bottom>
      <diagonal/>
    </border>
    <border>
      <left/>
      <right style="thin">
        <color rgb="FF8497B0"/>
      </right>
      <top/>
      <bottom style="medium">
        <color theme="4" tint="-0.249977111117893"/>
      </bottom>
      <diagonal/>
    </border>
    <border>
      <left style="thin">
        <color theme="4" tint="0.39997558519241921"/>
      </left>
      <right style="medium">
        <color theme="4" tint="-0.249977111117893"/>
      </right>
      <top/>
      <bottom style="medium">
        <color theme="4" tint="-0.24997711111789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7" fillId="0" borderId="0" applyFont="0" applyFill="0" applyBorder="0" applyAlignment="0" applyProtection="0"/>
  </cellStyleXfs>
  <cellXfs count="10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168" fontId="9" fillId="0" borderId="3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left"/>
    </xf>
    <xf numFmtId="169" fontId="9" fillId="0" borderId="4" xfId="7" applyNumberFormat="1" applyFont="1" applyFill="1" applyBorder="1" applyAlignment="1">
      <alignment horizontal="center"/>
    </xf>
    <xf numFmtId="169" fontId="9" fillId="0" borderId="5" xfId="7" applyNumberFormat="1" applyFont="1" applyFill="1" applyBorder="1" applyAlignment="1">
      <alignment horizontal="center"/>
    </xf>
    <xf numFmtId="169" fontId="9" fillId="0" borderId="4" xfId="0" applyNumberFormat="1" applyFont="1" applyFill="1" applyBorder="1" applyAlignment="1">
      <alignment horizontal="center" vertical="center" wrapText="1"/>
    </xf>
    <xf numFmtId="169" fontId="9" fillId="0" borderId="5" xfId="0" applyNumberFormat="1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9" fillId="0" borderId="5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/>
    </xf>
    <xf numFmtId="167" fontId="9" fillId="0" borderId="3" xfId="0" applyNumberFormat="1" applyFont="1" applyFill="1" applyBorder="1" applyAlignment="1">
      <alignment horizontal="center"/>
    </xf>
    <xf numFmtId="0" fontId="9" fillId="3" borderId="0" xfId="0" applyNumberFormat="1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center"/>
    </xf>
    <xf numFmtId="168" fontId="9" fillId="3" borderId="3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166" fontId="9" fillId="3" borderId="0" xfId="0" applyNumberFormat="1" applyFont="1" applyFill="1" applyBorder="1" applyAlignment="1">
      <alignment horizontal="center" vertical="center" wrapText="1"/>
    </xf>
    <xf numFmtId="166" fontId="9" fillId="3" borderId="3" xfId="0" applyNumberFormat="1" applyFont="1" applyFill="1" applyBorder="1" applyAlignment="1">
      <alignment horizontal="center" vertical="center" wrapText="1"/>
    </xf>
    <xf numFmtId="0" fontId="9" fillId="3" borderId="4" xfId="0" applyNumberFormat="1" applyFont="1" applyFill="1" applyBorder="1" applyAlignment="1">
      <alignment horizontal="left"/>
    </xf>
    <xf numFmtId="169" fontId="9" fillId="3" borderId="4" xfId="7" applyNumberFormat="1" applyFont="1" applyFill="1" applyBorder="1" applyAlignment="1">
      <alignment horizontal="center"/>
    </xf>
    <xf numFmtId="169" fontId="9" fillId="3" borderId="5" xfId="7" applyNumberFormat="1" applyFont="1" applyFill="1" applyBorder="1" applyAlignment="1">
      <alignment horizontal="center"/>
    </xf>
    <xf numFmtId="169" fontId="9" fillId="3" borderId="4" xfId="0" applyNumberFormat="1" applyFont="1" applyFill="1" applyBorder="1" applyAlignment="1">
      <alignment horizontal="center" vertical="center" wrapText="1"/>
    </xf>
    <xf numFmtId="166" fontId="9" fillId="3" borderId="4" xfId="0" applyNumberFormat="1" applyFont="1" applyFill="1" applyBorder="1" applyAlignment="1">
      <alignment horizontal="center" vertical="center" wrapText="1"/>
    </xf>
    <xf numFmtId="166" fontId="9" fillId="3" borderId="5" xfId="0" applyNumberFormat="1" applyFont="1" applyFill="1" applyBorder="1" applyAlignment="1">
      <alignment horizontal="center" vertical="center" wrapText="1"/>
    </xf>
    <xf numFmtId="3" fontId="9" fillId="3" borderId="0" xfId="0" applyNumberFormat="1" applyFont="1" applyFill="1" applyBorder="1" applyAlignment="1">
      <alignment horizontal="center"/>
    </xf>
    <xf numFmtId="167" fontId="9" fillId="3" borderId="3" xfId="0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/>
    </xf>
    <xf numFmtId="171" fontId="9" fillId="0" borderId="3" xfId="0" applyNumberFormat="1" applyFont="1" applyFill="1" applyBorder="1" applyAlignment="1">
      <alignment horizontal="center"/>
    </xf>
    <xf numFmtId="170" fontId="9" fillId="0" borderId="0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3" fontId="10" fillId="0" borderId="1" xfId="0" applyNumberFormat="1" applyFont="1" applyFill="1" applyBorder="1" applyAlignment="1">
      <alignment horizontal="center"/>
    </xf>
    <xf numFmtId="167" fontId="10" fillId="0" borderId="2" xfId="0" applyNumberFormat="1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left"/>
    </xf>
    <xf numFmtId="9" fontId="10" fillId="0" borderId="7" xfId="0" applyNumberFormat="1" applyFont="1" applyFill="1" applyBorder="1" applyAlignment="1">
      <alignment horizontal="center"/>
    </xf>
    <xf numFmtId="9" fontId="10" fillId="0" borderId="6" xfId="0" applyNumberFormat="1" applyFont="1" applyFill="1" applyBorder="1" applyAlignment="1">
      <alignment horizontal="center"/>
    </xf>
    <xf numFmtId="9" fontId="10" fillId="0" borderId="6" xfId="0" applyNumberFormat="1" applyFont="1" applyFill="1" applyBorder="1" applyAlignment="1">
      <alignment horizontal="center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center"/>
    </xf>
    <xf numFmtId="167" fontId="10" fillId="0" borderId="3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 applyFill="1" applyBorder="1" applyAlignment="1">
      <alignment horizontal="center" vertical="center" wrapText="1"/>
    </xf>
    <xf numFmtId="166" fontId="10" fillId="0" borderId="3" xfId="0" applyNumberFormat="1" applyFont="1" applyFill="1" applyBorder="1" applyAlignment="1">
      <alignment horizontal="center" vertical="center" wrapText="1"/>
    </xf>
    <xf numFmtId="9" fontId="10" fillId="0" borderId="6" xfId="7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169" fontId="9" fillId="4" borderId="4" xfId="0" applyNumberFormat="1" applyFont="1" applyFill="1" applyBorder="1" applyAlignment="1">
      <alignment horizontal="center" vertical="center" wrapText="1"/>
    </xf>
    <xf numFmtId="169" fontId="9" fillId="4" borderId="5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169" fontId="9" fillId="5" borderId="4" xfId="0" applyNumberFormat="1" applyFont="1" applyFill="1" applyBorder="1" applyAlignment="1">
      <alignment horizontal="center" vertical="center" wrapText="1"/>
    </xf>
    <xf numFmtId="169" fontId="9" fillId="5" borderId="5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" fontId="9" fillId="0" borderId="13" xfId="0" applyNumberFormat="1" applyFont="1" applyFill="1" applyBorder="1" applyAlignment="1">
      <alignment horizontal="center" vertical="center" wrapText="1"/>
    </xf>
    <xf numFmtId="169" fontId="9" fillId="0" borderId="14" xfId="0" applyNumberFormat="1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center" vertical="center" wrapText="1"/>
    </xf>
    <xf numFmtId="1" fontId="9" fillId="3" borderId="13" xfId="0" applyNumberFormat="1" applyFont="1" applyFill="1" applyBorder="1" applyAlignment="1">
      <alignment horizontal="center" vertical="center" wrapText="1"/>
    </xf>
    <xf numFmtId="169" fontId="9" fillId="5" borderId="14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169" fontId="9" fillId="3" borderId="14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Fill="1" applyBorder="1" applyAlignment="1">
      <alignment horizontal="center"/>
    </xf>
    <xf numFmtId="9" fontId="10" fillId="0" borderId="19" xfId="0" applyNumberFormat="1" applyFont="1" applyFill="1" applyBorder="1" applyAlignment="1">
      <alignment horizontal="center" vertical="center" wrapText="1"/>
    </xf>
    <xf numFmtId="3" fontId="10" fillId="0" borderId="13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/>
    <xf numFmtId="0" fontId="10" fillId="0" borderId="21" xfId="0" applyNumberFormat="1" applyFont="1" applyFill="1" applyBorder="1" applyAlignment="1">
      <alignment horizontal="left"/>
    </xf>
    <xf numFmtId="169" fontId="10" fillId="0" borderId="21" xfId="0" applyNumberFormat="1" applyFont="1" applyFill="1" applyBorder="1" applyAlignment="1">
      <alignment horizontal="center"/>
    </xf>
    <xf numFmtId="9" fontId="10" fillId="0" borderId="21" xfId="0" applyNumberFormat="1" applyFont="1" applyFill="1" applyBorder="1" applyAlignment="1">
      <alignment horizontal="center"/>
    </xf>
    <xf numFmtId="9" fontId="10" fillId="0" borderId="22" xfId="7" applyNumberFormat="1" applyFont="1" applyFill="1" applyBorder="1" applyAlignment="1">
      <alignment horizontal="center" vertical="center" wrapText="1"/>
    </xf>
    <xf numFmtId="9" fontId="10" fillId="0" borderId="21" xfId="7" applyNumberFormat="1" applyFont="1" applyFill="1" applyBorder="1" applyAlignment="1">
      <alignment horizontal="center" vertical="center" wrapText="1"/>
    </xf>
    <xf numFmtId="9" fontId="10" fillId="0" borderId="21" xfId="7" applyFont="1" applyFill="1" applyBorder="1" applyAlignment="1">
      <alignment horizontal="center" vertical="center" wrapText="1"/>
    </xf>
    <xf numFmtId="9" fontId="10" fillId="0" borderId="23" xfId="7" applyFont="1" applyFill="1" applyBorder="1" applyAlignment="1">
      <alignment horizontal="center" vertical="center" wrapText="1"/>
    </xf>
    <xf numFmtId="9" fontId="11" fillId="0" borderId="21" xfId="7" applyNumberFormat="1" applyFont="1" applyFill="1" applyBorder="1" applyAlignment="1">
      <alignment horizontal="center" vertical="center" wrapText="1"/>
    </xf>
    <xf numFmtId="9" fontId="10" fillId="0" borderId="24" xfId="7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D5DCE4"/>
      <color rgb="FF333F4F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34"/>
  <sheetViews>
    <sheetView showGridLines="0" tabSelected="1" topLeftCell="B1" workbookViewId="0">
      <selection activeCell="D3" sqref="D3"/>
    </sheetView>
  </sheetViews>
  <sheetFormatPr defaultRowHeight="14.5" x14ac:dyDescent="0.35"/>
  <cols>
    <col min="3" max="3" width="11.7265625" customWidth="1"/>
    <col min="4" max="4" width="10.7265625" customWidth="1"/>
    <col min="5" max="9" width="8.7265625" hidden="1" customWidth="1"/>
    <col min="10" max="17" width="9.1796875" customWidth="1"/>
  </cols>
  <sheetData>
    <row r="2" spans="3:19" x14ac:dyDescent="0.35">
      <c r="C2" s="2" t="s">
        <v>22</v>
      </c>
    </row>
    <row r="3" spans="3:19" x14ac:dyDescent="0.35">
      <c r="C3" s="1"/>
    </row>
    <row r="4" spans="3:19" x14ac:dyDescent="0.35">
      <c r="C4" s="1" t="s">
        <v>0</v>
      </c>
    </row>
    <row r="5" spans="3:19" x14ac:dyDescent="0.35">
      <c r="C5" s="3" t="s">
        <v>1</v>
      </c>
    </row>
    <row r="6" spans="3:19" x14ac:dyDescent="0.35">
      <c r="C6" s="1" t="s">
        <v>3</v>
      </c>
    </row>
    <row r="7" spans="3:19" ht="14" customHeight="1" x14ac:dyDescent="0.35">
      <c r="C7" s="96" t="s">
        <v>9</v>
      </c>
      <c r="D7" s="96"/>
      <c r="E7" s="96"/>
      <c r="F7" s="96"/>
      <c r="G7" s="96"/>
      <c r="H7" s="96"/>
      <c r="I7" s="96"/>
      <c r="J7" s="96"/>
      <c r="K7" s="96"/>
      <c r="L7" s="96"/>
    </row>
    <row r="8" spans="3:19" x14ac:dyDescent="0.35">
      <c r="C8" s="1" t="s">
        <v>2</v>
      </c>
    </row>
    <row r="9" spans="3:19" ht="15" thickBot="1" x14ac:dyDescent="0.4"/>
    <row r="10" spans="3:19" ht="36.5" thickBot="1" x14ac:dyDescent="0.4">
      <c r="C10" s="67" t="s">
        <v>10</v>
      </c>
      <c r="D10" s="68" t="s">
        <v>4</v>
      </c>
      <c r="E10" s="68">
        <v>2010</v>
      </c>
      <c r="F10" s="68">
        <v>2011</v>
      </c>
      <c r="G10" s="68">
        <v>2012</v>
      </c>
      <c r="H10" s="68">
        <v>2013</v>
      </c>
      <c r="I10" s="68">
        <v>2014</v>
      </c>
      <c r="J10" s="69" t="s">
        <v>5</v>
      </c>
      <c r="K10" s="68">
        <v>2015</v>
      </c>
      <c r="L10" s="68">
        <v>2016</v>
      </c>
      <c r="M10" s="68">
        <v>2017</v>
      </c>
      <c r="N10" s="68">
        <v>2018</v>
      </c>
      <c r="O10" s="69">
        <v>2019</v>
      </c>
      <c r="P10" s="68" t="s">
        <v>21</v>
      </c>
      <c r="Q10" s="68" t="s">
        <v>6</v>
      </c>
      <c r="R10" s="69" t="s">
        <v>7</v>
      </c>
      <c r="S10" s="70" t="s">
        <v>8</v>
      </c>
    </row>
    <row r="11" spans="3:19" x14ac:dyDescent="0.35">
      <c r="C11" s="97" t="s">
        <v>11</v>
      </c>
      <c r="D11" s="4" t="s">
        <v>12</v>
      </c>
      <c r="E11" s="5">
        <v>160</v>
      </c>
      <c r="F11" s="5">
        <v>137</v>
      </c>
      <c r="G11" s="5">
        <v>125</v>
      </c>
      <c r="H11" s="5">
        <v>119</v>
      </c>
      <c r="I11" s="5">
        <v>112</v>
      </c>
      <c r="J11" s="6">
        <f>AVERAGE(E11:I11)</f>
        <v>130.6</v>
      </c>
      <c r="K11" s="7">
        <v>150</v>
      </c>
      <c r="L11" s="7">
        <v>241</v>
      </c>
      <c r="M11" s="7">
        <v>284</v>
      </c>
      <c r="N11" s="7">
        <v>261</v>
      </c>
      <c r="O11" s="8">
        <v>304</v>
      </c>
      <c r="P11" s="9">
        <f>((O11/E11)^(1/9))-1</f>
        <v>7.3921710806401641E-2</v>
      </c>
      <c r="Q11" s="9">
        <f>(I11-E11)/E11</f>
        <v>-0.3</v>
      </c>
      <c r="R11" s="10">
        <f>(O11-K11)/K11</f>
        <v>1.0266666666666666</v>
      </c>
      <c r="S11" s="71">
        <v>304</v>
      </c>
    </row>
    <row r="12" spans="3:19" x14ac:dyDescent="0.35">
      <c r="C12" s="97"/>
      <c r="D12" s="11" t="s">
        <v>13</v>
      </c>
      <c r="E12" s="12">
        <f t="shared" ref="E12:O12" si="0">E11/E31</f>
        <v>0.1553398058252427</v>
      </c>
      <c r="F12" s="12">
        <f t="shared" si="0"/>
        <v>0.14196891191709846</v>
      </c>
      <c r="G12" s="12">
        <f t="shared" si="0"/>
        <v>0.12664640324214793</v>
      </c>
      <c r="H12" s="12">
        <f t="shared" si="0"/>
        <v>0.1209349593495935</v>
      </c>
      <c r="I12" s="12">
        <f t="shared" si="0"/>
        <v>0.11211211211211211</v>
      </c>
      <c r="J12" s="13">
        <f t="shared" si="0"/>
        <v>0.13152064451158108</v>
      </c>
      <c r="K12" s="14">
        <f t="shared" si="0"/>
        <v>0.14177693761814744</v>
      </c>
      <c r="L12" s="14">
        <f t="shared" si="0"/>
        <v>0.19721767594108019</v>
      </c>
      <c r="M12" s="14">
        <f t="shared" si="0"/>
        <v>0.23646960865945046</v>
      </c>
      <c r="N12" s="14">
        <f t="shared" si="0"/>
        <v>0.20930232558139536</v>
      </c>
      <c r="O12" s="15">
        <f t="shared" si="0"/>
        <v>0.19791666666666666</v>
      </c>
      <c r="P12" s="16"/>
      <c r="Q12" s="16"/>
      <c r="R12" s="17"/>
      <c r="S12" s="72">
        <f t="shared" ref="S12" si="1">S11/S31</f>
        <v>0.19216182048040456</v>
      </c>
    </row>
    <row r="13" spans="3:19" x14ac:dyDescent="0.35">
      <c r="C13" s="97"/>
      <c r="D13" s="4" t="s">
        <v>14</v>
      </c>
      <c r="E13" s="18">
        <v>5303</v>
      </c>
      <c r="F13" s="18">
        <v>4866</v>
      </c>
      <c r="G13" s="18">
        <v>5329</v>
      </c>
      <c r="H13" s="18">
        <v>5386</v>
      </c>
      <c r="I13" s="18">
        <v>5227</v>
      </c>
      <c r="J13" s="19">
        <f>AVERAGE(E13:I13)</f>
        <v>5222.2</v>
      </c>
      <c r="K13" s="7">
        <v>5201</v>
      </c>
      <c r="L13" s="7">
        <v>8864</v>
      </c>
      <c r="M13" s="7">
        <v>9904</v>
      </c>
      <c r="N13" s="7">
        <v>9727</v>
      </c>
      <c r="O13" s="8">
        <v>9948</v>
      </c>
      <c r="P13" s="9">
        <f>((O13/E13)^(1/9))-1</f>
        <v>7.2400796122549682E-2</v>
      </c>
      <c r="Q13" s="9">
        <f>(I13-E13)/E13</f>
        <v>-1.433151046577409E-2</v>
      </c>
      <c r="R13" s="10">
        <f>(O13-K13)/K13</f>
        <v>0.91270909440492209</v>
      </c>
      <c r="S13" s="73">
        <v>10003</v>
      </c>
    </row>
    <row r="14" spans="3:19" x14ac:dyDescent="0.35">
      <c r="C14" s="98"/>
      <c r="D14" s="11" t="s">
        <v>13</v>
      </c>
      <c r="E14" s="12">
        <f t="shared" ref="E14:O14" si="2">E13/E33</f>
        <v>0.14764185088256584</v>
      </c>
      <c r="F14" s="12">
        <f t="shared" si="2"/>
        <v>0.13769489798805851</v>
      </c>
      <c r="G14" s="12">
        <f t="shared" si="2"/>
        <v>0.14653394561003108</v>
      </c>
      <c r="H14" s="12">
        <f t="shared" si="2"/>
        <v>0.15154755205402365</v>
      </c>
      <c r="I14" s="12">
        <f t="shared" si="2"/>
        <v>0.14665282531844454</v>
      </c>
      <c r="J14" s="13">
        <f t="shared" si="2"/>
        <v>0.14602977528718275</v>
      </c>
      <c r="K14" s="14">
        <f t="shared" si="2"/>
        <v>0.14364228899690676</v>
      </c>
      <c r="L14" s="14">
        <f t="shared" si="2"/>
        <v>0.22030022865095933</v>
      </c>
      <c r="M14" s="14">
        <f t="shared" si="2"/>
        <v>0.24958419434504309</v>
      </c>
      <c r="N14" s="14">
        <f t="shared" si="2"/>
        <v>0.23467393664503367</v>
      </c>
      <c r="O14" s="15">
        <f t="shared" si="2"/>
        <v>0.20845731528435521</v>
      </c>
      <c r="P14" s="16"/>
      <c r="Q14" s="16"/>
      <c r="R14" s="17"/>
      <c r="S14" s="72">
        <f t="shared" ref="S14" si="3">S13/S33</f>
        <v>0.19606421137223387</v>
      </c>
    </row>
    <row r="15" spans="3:19" x14ac:dyDescent="0.35">
      <c r="C15" s="91" t="s">
        <v>15</v>
      </c>
      <c r="D15" s="20" t="s">
        <v>12</v>
      </c>
      <c r="E15" s="21">
        <v>284</v>
      </c>
      <c r="F15" s="21">
        <v>263</v>
      </c>
      <c r="G15" s="21">
        <v>278</v>
      </c>
      <c r="H15" s="21">
        <v>280</v>
      </c>
      <c r="I15" s="21">
        <v>308</v>
      </c>
      <c r="J15" s="22">
        <f>AVERAGE(E15:I15)</f>
        <v>282.60000000000002</v>
      </c>
      <c r="K15" s="23">
        <v>283</v>
      </c>
      <c r="L15" s="23">
        <v>331</v>
      </c>
      <c r="M15" s="23">
        <v>336</v>
      </c>
      <c r="N15" s="23">
        <v>342</v>
      </c>
      <c r="O15" s="24">
        <v>350</v>
      </c>
      <c r="P15" s="25">
        <f>((O15/E15)^(1/9))-1</f>
        <v>2.3489285290390294E-2</v>
      </c>
      <c r="Q15" s="25">
        <f>(I15-E15)/E15</f>
        <v>8.4507042253521125E-2</v>
      </c>
      <c r="R15" s="26">
        <f>(O15-K15)/K15</f>
        <v>0.23674911660777384</v>
      </c>
      <c r="S15" s="74">
        <v>362</v>
      </c>
    </row>
    <row r="16" spans="3:19" x14ac:dyDescent="0.35">
      <c r="C16" s="92"/>
      <c r="D16" s="27" t="s">
        <v>13</v>
      </c>
      <c r="E16" s="28">
        <f>E15/E31</f>
        <v>0.27572815533980582</v>
      </c>
      <c r="F16" s="28">
        <f>F15/F31</f>
        <v>0.27253886010362693</v>
      </c>
      <c r="G16" s="28">
        <f t="shared" ref="G16:I16" si="4">G15/G31</f>
        <v>0.28166160081053698</v>
      </c>
      <c r="H16" s="28">
        <f t="shared" si="4"/>
        <v>0.28455284552845528</v>
      </c>
      <c r="I16" s="28">
        <f t="shared" si="4"/>
        <v>0.3083083083083083</v>
      </c>
      <c r="J16" s="29">
        <f>J15/J31</f>
        <v>0.28459214501510577</v>
      </c>
      <c r="K16" s="30">
        <f t="shared" ref="K16:O16" si="5">K15/K31</f>
        <v>0.26748582230623819</v>
      </c>
      <c r="L16" s="30">
        <f t="shared" si="5"/>
        <v>0.27086743044189854</v>
      </c>
      <c r="M16" s="30">
        <f t="shared" si="5"/>
        <v>0.279766860949209</v>
      </c>
      <c r="N16" s="63">
        <f t="shared" si="5"/>
        <v>0.27425821972734565</v>
      </c>
      <c r="O16" s="64">
        <f t="shared" si="5"/>
        <v>0.22786458333333334</v>
      </c>
      <c r="P16" s="31"/>
      <c r="Q16" s="31"/>
      <c r="R16" s="32"/>
      <c r="S16" s="75">
        <f t="shared" ref="S16" si="6">S15/S31</f>
        <v>0.22882427307206069</v>
      </c>
    </row>
    <row r="17" spans="3:29" x14ac:dyDescent="0.35">
      <c r="C17" s="92"/>
      <c r="D17" s="20" t="s">
        <v>14</v>
      </c>
      <c r="E17" s="33">
        <v>10323</v>
      </c>
      <c r="F17" s="33">
        <v>10307</v>
      </c>
      <c r="G17" s="33">
        <v>10558</v>
      </c>
      <c r="H17" s="33">
        <v>10337</v>
      </c>
      <c r="I17" s="33">
        <v>10659</v>
      </c>
      <c r="J17" s="34">
        <f>AVERAGE(E17:I17)</f>
        <v>10436.799999999999</v>
      </c>
      <c r="K17" s="23">
        <v>10237</v>
      </c>
      <c r="L17" s="23">
        <v>10589</v>
      </c>
      <c r="M17" s="23">
        <v>10639</v>
      </c>
      <c r="N17" s="65">
        <v>11321</v>
      </c>
      <c r="O17" s="66">
        <v>11868</v>
      </c>
      <c r="P17" s="25">
        <f>((O17/E17)^(1/9))-1</f>
        <v>1.5617507888560089E-2</v>
      </c>
      <c r="Q17" s="25">
        <f>(I17-E17)/E17</f>
        <v>3.2548677709968034E-2</v>
      </c>
      <c r="R17" s="26">
        <f>(O17-K17)/K17</f>
        <v>0.15932402070919213</v>
      </c>
      <c r="S17" s="76">
        <v>11855</v>
      </c>
    </row>
    <row r="18" spans="3:29" x14ac:dyDescent="0.35">
      <c r="C18" s="93"/>
      <c r="D18" s="27" t="s">
        <v>13</v>
      </c>
      <c r="E18" s="28">
        <f>E17/E33</f>
        <v>0.28740464391113091</v>
      </c>
      <c r="F18" s="28">
        <f>F17/F33</f>
        <v>0.29166077138572116</v>
      </c>
      <c r="G18" s="28">
        <f t="shared" ref="G18:I18" si="7">G17/G33</f>
        <v>0.29031814557153462</v>
      </c>
      <c r="H18" s="28">
        <f t="shared" si="7"/>
        <v>0.29085537422622398</v>
      </c>
      <c r="I18" s="28">
        <f t="shared" si="7"/>
        <v>0.29905729195892489</v>
      </c>
      <c r="J18" s="29">
        <f>J17/J33</f>
        <v>0.29184702974173127</v>
      </c>
      <c r="K18" s="30">
        <f t="shared" ref="K18:O18" si="8">K17/K33</f>
        <v>0.28272757401679188</v>
      </c>
      <c r="L18" s="30">
        <f t="shared" si="8"/>
        <v>0.26317228352718958</v>
      </c>
      <c r="M18" s="30">
        <f t="shared" si="8"/>
        <v>0.26810644624766899</v>
      </c>
      <c r="N18" s="63">
        <f t="shared" si="8"/>
        <v>0.2731308354845714</v>
      </c>
      <c r="O18" s="64">
        <f t="shared" si="8"/>
        <v>0.2486903315032899</v>
      </c>
      <c r="P18" s="31"/>
      <c r="Q18" s="31"/>
      <c r="R18" s="32"/>
      <c r="S18" s="77">
        <f t="shared" ref="S18" si="9">S17/S33</f>
        <v>0.23236441325780591</v>
      </c>
    </row>
    <row r="19" spans="3:29" x14ac:dyDescent="0.35">
      <c r="C19" s="99" t="s">
        <v>16</v>
      </c>
      <c r="D19" s="4" t="s">
        <v>12</v>
      </c>
      <c r="E19" s="35">
        <v>256</v>
      </c>
      <c r="F19" s="35">
        <v>244</v>
      </c>
      <c r="G19" s="35">
        <v>253</v>
      </c>
      <c r="H19" s="35">
        <v>276</v>
      </c>
      <c r="I19" s="35">
        <v>255</v>
      </c>
      <c r="J19" s="36">
        <f>AVERAGE(E19:I19)</f>
        <v>256.8</v>
      </c>
      <c r="K19" s="37">
        <v>279</v>
      </c>
      <c r="L19" s="37">
        <v>295</v>
      </c>
      <c r="M19" s="7">
        <v>243</v>
      </c>
      <c r="N19" s="7">
        <v>300</v>
      </c>
      <c r="O19" s="8">
        <v>510</v>
      </c>
      <c r="P19" s="9">
        <f>((O19/E19)^(1/9))-1</f>
        <v>7.9590147109556142E-2</v>
      </c>
      <c r="Q19" s="9">
        <f>(I19-E19)/E19</f>
        <v>-3.90625E-3</v>
      </c>
      <c r="R19" s="10">
        <f>(O19-K19)/K19</f>
        <v>0.82795698924731187</v>
      </c>
      <c r="S19" s="73">
        <v>587</v>
      </c>
    </row>
    <row r="20" spans="3:29" x14ac:dyDescent="0.35">
      <c r="C20" s="97"/>
      <c r="D20" s="11" t="s">
        <v>13</v>
      </c>
      <c r="E20" s="12">
        <f>E19/E31</f>
        <v>0.24854368932038834</v>
      </c>
      <c r="F20" s="12">
        <f>F19/F31</f>
        <v>0.25284974093264251</v>
      </c>
      <c r="G20" s="12">
        <f t="shared" ref="G20:I20" si="10">G19/G31</f>
        <v>0.25633232016210739</v>
      </c>
      <c r="H20" s="12">
        <f t="shared" si="10"/>
        <v>0.28048780487804881</v>
      </c>
      <c r="I20" s="12">
        <f t="shared" si="10"/>
        <v>0.25525525525525528</v>
      </c>
      <c r="J20" s="13">
        <f>J19/J31</f>
        <v>0.25861027190332325</v>
      </c>
      <c r="K20" s="14">
        <f t="shared" ref="K20:O20" si="11">K19/K31</f>
        <v>0.26370510396975427</v>
      </c>
      <c r="L20" s="14">
        <f t="shared" si="11"/>
        <v>0.2414075286415712</v>
      </c>
      <c r="M20" s="14">
        <f t="shared" si="11"/>
        <v>0.20233139050791007</v>
      </c>
      <c r="N20" s="14">
        <f t="shared" si="11"/>
        <v>0.24057738572574178</v>
      </c>
      <c r="O20" s="15">
        <f t="shared" si="11"/>
        <v>0.33203125</v>
      </c>
      <c r="P20" s="16"/>
      <c r="Q20" s="16"/>
      <c r="R20" s="17"/>
      <c r="S20" s="72">
        <f t="shared" ref="S20" si="12">S19/S31</f>
        <v>0.37104930467762326</v>
      </c>
    </row>
    <row r="21" spans="3:29" x14ac:dyDescent="0.35">
      <c r="C21" s="97"/>
      <c r="D21" s="4" t="s">
        <v>14</v>
      </c>
      <c r="E21" s="35">
        <v>9986</v>
      </c>
      <c r="F21" s="35">
        <v>10086</v>
      </c>
      <c r="G21" s="35">
        <v>10308</v>
      </c>
      <c r="H21" s="35">
        <v>10088</v>
      </c>
      <c r="I21" s="35">
        <v>9830</v>
      </c>
      <c r="J21" s="36">
        <f>AVERAGE(E21:I21)</f>
        <v>10059.6</v>
      </c>
      <c r="K21" s="37">
        <v>10238</v>
      </c>
      <c r="L21" s="37">
        <v>10313</v>
      </c>
      <c r="M21" s="7">
        <v>9092</v>
      </c>
      <c r="N21" s="7">
        <v>10371</v>
      </c>
      <c r="O21" s="8">
        <v>15884</v>
      </c>
      <c r="P21" s="9">
        <f>((O21/E21)^(1/9))-1</f>
        <v>5.2922677869446266E-2</v>
      </c>
      <c r="Q21" s="9">
        <f>(I21-E21)/E21</f>
        <v>-1.5621870618866412E-2</v>
      </c>
      <c r="R21" s="10">
        <f>(O21-K21)/K21</f>
        <v>0.55147489744090639</v>
      </c>
      <c r="S21" s="73">
        <v>20088</v>
      </c>
    </row>
    <row r="22" spans="3:29" x14ac:dyDescent="0.35">
      <c r="C22" s="98"/>
      <c r="D22" s="11" t="s">
        <v>13</v>
      </c>
      <c r="E22" s="12">
        <f t="shared" ref="E22:I22" si="13">E21/E33</f>
        <v>0.27802216159028897</v>
      </c>
      <c r="F22" s="12">
        <f t="shared" si="13"/>
        <v>0.28540705735872551</v>
      </c>
      <c r="G22" s="12">
        <f t="shared" si="13"/>
        <v>0.28344378145021587</v>
      </c>
      <c r="H22" s="12">
        <f t="shared" si="13"/>
        <v>0.28384918401800791</v>
      </c>
      <c r="I22" s="12">
        <f t="shared" si="13"/>
        <v>0.27579821558835083</v>
      </c>
      <c r="J22" s="13">
        <f>J21/J33</f>
        <v>0.28129928525888398</v>
      </c>
      <c r="K22" s="14">
        <f t="shared" ref="K22" si="14">K21/K33</f>
        <v>0.28275519222271323</v>
      </c>
      <c r="L22" s="14">
        <f>L21/L33</f>
        <v>0.25631275474699272</v>
      </c>
      <c r="M22" s="14">
        <f>M21/M33</f>
        <v>0.22912151605261832</v>
      </c>
      <c r="N22" s="14">
        <f>N21/N33</f>
        <v>0.25021110280103259</v>
      </c>
      <c r="O22" s="15">
        <f>O21/O33</f>
        <v>0.33284439042789488</v>
      </c>
      <c r="P22" s="16"/>
      <c r="Q22" s="16"/>
      <c r="R22" s="17"/>
      <c r="S22" s="72">
        <f>S21/S33</f>
        <v>0.3937356671044121</v>
      </c>
    </row>
    <row r="23" spans="3:29" x14ac:dyDescent="0.35">
      <c r="C23" s="99" t="s">
        <v>17</v>
      </c>
      <c r="D23" s="4" t="s">
        <v>12</v>
      </c>
      <c r="E23" s="5">
        <v>256</v>
      </c>
      <c r="F23" s="5">
        <v>244</v>
      </c>
      <c r="G23" s="5">
        <v>253</v>
      </c>
      <c r="H23" s="5">
        <v>276</v>
      </c>
      <c r="I23" s="5">
        <v>255</v>
      </c>
      <c r="J23" s="38">
        <f>AVERAGE(E23:I23)</f>
        <v>256.8</v>
      </c>
      <c r="K23" s="7">
        <v>279</v>
      </c>
      <c r="L23" s="7">
        <v>295</v>
      </c>
      <c r="M23" s="7" t="s">
        <v>18</v>
      </c>
      <c r="N23" s="7" t="s">
        <v>18</v>
      </c>
      <c r="O23" s="8" t="s">
        <v>18</v>
      </c>
      <c r="P23" s="9" t="s">
        <v>18</v>
      </c>
      <c r="Q23" s="9">
        <f>(I23-E23)/E23</f>
        <v>-3.90625E-3</v>
      </c>
      <c r="R23" s="10" t="s">
        <v>18</v>
      </c>
      <c r="S23" s="71" t="s">
        <v>18</v>
      </c>
    </row>
    <row r="24" spans="3:29" x14ac:dyDescent="0.35">
      <c r="C24" s="97"/>
      <c r="D24" s="11" t="s">
        <v>13</v>
      </c>
      <c r="E24" s="12">
        <f>E23/E31</f>
        <v>0.24854368932038834</v>
      </c>
      <c r="F24" s="12">
        <f t="shared" ref="F24:L24" si="15">F23/F31</f>
        <v>0.25284974093264251</v>
      </c>
      <c r="G24" s="12">
        <f t="shared" si="15"/>
        <v>0.25633232016210739</v>
      </c>
      <c r="H24" s="12">
        <f t="shared" si="15"/>
        <v>0.28048780487804881</v>
      </c>
      <c r="I24" s="12">
        <f t="shared" si="15"/>
        <v>0.25525525525525528</v>
      </c>
      <c r="J24" s="13">
        <f t="shared" si="15"/>
        <v>0.25861027190332325</v>
      </c>
      <c r="K24" s="12">
        <f t="shared" si="15"/>
        <v>0.26370510396975427</v>
      </c>
      <c r="L24" s="12">
        <f t="shared" si="15"/>
        <v>0.2414075286415712</v>
      </c>
      <c r="M24" s="12"/>
      <c r="N24" s="12"/>
      <c r="O24" s="15"/>
      <c r="P24" s="16"/>
      <c r="Q24" s="16"/>
      <c r="R24" s="17"/>
      <c r="S24" s="72"/>
    </row>
    <row r="25" spans="3:29" x14ac:dyDescent="0.35">
      <c r="C25" s="97"/>
      <c r="D25" s="4" t="s">
        <v>14</v>
      </c>
      <c r="E25" s="18">
        <v>9986</v>
      </c>
      <c r="F25" s="18">
        <v>10086</v>
      </c>
      <c r="G25" s="18">
        <v>10308</v>
      </c>
      <c r="H25" s="18">
        <v>10088</v>
      </c>
      <c r="I25" s="18">
        <v>9830</v>
      </c>
      <c r="J25" s="19">
        <f>AVERAGE(E25:I25)</f>
        <v>10059.6</v>
      </c>
      <c r="K25" s="7">
        <v>10238</v>
      </c>
      <c r="L25" s="7">
        <v>10313</v>
      </c>
      <c r="M25" s="7" t="s">
        <v>18</v>
      </c>
      <c r="N25" s="7" t="s">
        <v>18</v>
      </c>
      <c r="O25" s="8" t="s">
        <v>18</v>
      </c>
      <c r="P25" s="9" t="s">
        <v>18</v>
      </c>
      <c r="Q25" s="9">
        <f>(I25-E25)/E25</f>
        <v>-1.5621870618866412E-2</v>
      </c>
      <c r="R25" s="10" t="s">
        <v>18</v>
      </c>
      <c r="S25" s="73" t="s">
        <v>18</v>
      </c>
    </row>
    <row r="26" spans="3:29" x14ac:dyDescent="0.35">
      <c r="C26" s="98"/>
      <c r="D26" s="11" t="s">
        <v>13</v>
      </c>
      <c r="E26" s="12">
        <f>E25/E33</f>
        <v>0.27802216159028897</v>
      </c>
      <c r="F26" s="12">
        <f t="shared" ref="F26:L26" si="16">F25/F33</f>
        <v>0.28540705735872551</v>
      </c>
      <c r="G26" s="12">
        <f t="shared" si="16"/>
        <v>0.28344378145021587</v>
      </c>
      <c r="H26" s="12">
        <f t="shared" si="16"/>
        <v>0.28384918401800791</v>
      </c>
      <c r="I26" s="12">
        <f t="shared" si="16"/>
        <v>0.27579821558835083</v>
      </c>
      <c r="J26" s="13">
        <f t="shared" si="16"/>
        <v>0.28129928525888398</v>
      </c>
      <c r="K26" s="12">
        <f t="shared" si="16"/>
        <v>0.28275519222271323</v>
      </c>
      <c r="L26" s="12">
        <f t="shared" si="16"/>
        <v>0.25631275474699272</v>
      </c>
      <c r="M26" s="12"/>
      <c r="N26" s="12"/>
      <c r="O26" s="15"/>
      <c r="P26" s="16"/>
      <c r="Q26" s="16"/>
      <c r="R26" s="17"/>
      <c r="S26" s="72"/>
    </row>
    <row r="27" spans="3:29" x14ac:dyDescent="0.35">
      <c r="C27" s="91" t="s">
        <v>19</v>
      </c>
      <c r="D27" s="20" t="s">
        <v>12</v>
      </c>
      <c r="E27" s="21">
        <v>330</v>
      </c>
      <c r="F27" s="21">
        <v>321</v>
      </c>
      <c r="G27" s="21">
        <v>331</v>
      </c>
      <c r="H27" s="21">
        <v>309</v>
      </c>
      <c r="I27" s="21">
        <v>324</v>
      </c>
      <c r="J27" s="22">
        <f>AVERAGE(E27:I27)</f>
        <v>323</v>
      </c>
      <c r="K27" s="23">
        <v>346</v>
      </c>
      <c r="L27" s="23">
        <v>355</v>
      </c>
      <c r="M27" s="23">
        <v>338</v>
      </c>
      <c r="N27" s="57">
        <v>344</v>
      </c>
      <c r="O27" s="58">
        <v>372</v>
      </c>
      <c r="P27" s="25">
        <f>((O27/E27)^(1/9))-1</f>
        <v>1.3400233450856058E-2</v>
      </c>
      <c r="Q27" s="25">
        <f>(I27-E27)/E27</f>
        <v>-1.8181818181818181E-2</v>
      </c>
      <c r="R27" s="26">
        <f>(O27-K27)/K27</f>
        <v>7.5144508670520235E-2</v>
      </c>
      <c r="S27" s="74">
        <v>329</v>
      </c>
      <c r="U27" s="62"/>
      <c r="V27" s="62"/>
      <c r="W27" s="62"/>
      <c r="X27" s="62"/>
      <c r="Y27" s="62"/>
      <c r="Z27" s="62"/>
      <c r="AA27" s="62"/>
      <c r="AB27" s="62"/>
      <c r="AC27" s="62"/>
    </row>
    <row r="28" spans="3:29" x14ac:dyDescent="0.35">
      <c r="C28" s="92"/>
      <c r="D28" s="27" t="s">
        <v>13</v>
      </c>
      <c r="E28" s="28">
        <f>E27/E31</f>
        <v>0.32038834951456313</v>
      </c>
      <c r="F28" s="28">
        <f>F27/F31</f>
        <v>0.33264248704663213</v>
      </c>
      <c r="G28" s="28">
        <f t="shared" ref="G28:I28" si="17">G27/G31</f>
        <v>0.3353596757852077</v>
      </c>
      <c r="H28" s="28">
        <f t="shared" si="17"/>
        <v>0.31402439024390244</v>
      </c>
      <c r="I28" s="28">
        <f t="shared" si="17"/>
        <v>0.32432432432432434</v>
      </c>
      <c r="J28" s="29">
        <f>J27/J31</f>
        <v>0.3252769385699899</v>
      </c>
      <c r="K28" s="30">
        <f t="shared" ref="K28:O28" si="18">K27/K31</f>
        <v>0.32703213610586013</v>
      </c>
      <c r="L28" s="30">
        <f t="shared" si="18"/>
        <v>0.2905073649754501</v>
      </c>
      <c r="M28" s="30">
        <f t="shared" si="18"/>
        <v>0.28143213988343047</v>
      </c>
      <c r="N28" s="59">
        <f t="shared" si="18"/>
        <v>0.27586206896551724</v>
      </c>
      <c r="O28" s="60">
        <f t="shared" si="18"/>
        <v>0.2421875</v>
      </c>
      <c r="P28" s="31"/>
      <c r="Q28" s="31"/>
      <c r="R28" s="32"/>
      <c r="S28" s="77">
        <f t="shared" ref="S28" si="19">S27/S31</f>
        <v>0.20796460176991149</v>
      </c>
      <c r="U28" s="62"/>
      <c r="V28" s="62"/>
      <c r="W28" s="62"/>
      <c r="X28" s="62"/>
      <c r="Y28" s="62"/>
      <c r="Z28" s="62"/>
      <c r="AA28" s="62"/>
      <c r="AB28" s="62"/>
      <c r="AC28" s="62"/>
    </row>
    <row r="29" spans="3:29" x14ac:dyDescent="0.35">
      <c r="C29" s="92"/>
      <c r="D29" s="20" t="s">
        <v>14</v>
      </c>
      <c r="E29" s="33">
        <v>10306</v>
      </c>
      <c r="F29" s="33">
        <v>10080</v>
      </c>
      <c r="G29" s="33">
        <v>10172</v>
      </c>
      <c r="H29" s="33">
        <v>9729</v>
      </c>
      <c r="I29" s="33">
        <v>9926</v>
      </c>
      <c r="J29" s="34">
        <f>AVERAGE(E29:I29)</f>
        <v>10042.6</v>
      </c>
      <c r="K29" s="23">
        <v>10532</v>
      </c>
      <c r="L29" s="23">
        <v>10470</v>
      </c>
      <c r="M29" s="23">
        <v>10047</v>
      </c>
      <c r="N29" s="57">
        <v>10030</v>
      </c>
      <c r="O29" s="58">
        <v>10022</v>
      </c>
      <c r="P29" s="25">
        <f>((O29/E29)^(1/9))-1</f>
        <v>-3.1000264496607866E-3</v>
      </c>
      <c r="Q29" s="25">
        <f>(I29-E29)/E29</f>
        <v>-3.6871725208616341E-2</v>
      </c>
      <c r="R29" s="26">
        <f>(O29-K29)/K29</f>
        <v>-4.842385112039499E-2</v>
      </c>
      <c r="S29" s="76">
        <v>9073</v>
      </c>
      <c r="U29" s="62"/>
      <c r="V29" s="62"/>
      <c r="W29" s="62"/>
      <c r="X29" s="62"/>
      <c r="Y29" s="62"/>
      <c r="Z29" s="62"/>
      <c r="AA29" s="62"/>
      <c r="AB29" s="62"/>
      <c r="AC29" s="62"/>
    </row>
    <row r="30" spans="3:29" ht="15" thickBot="1" x14ac:dyDescent="0.4">
      <c r="C30" s="93"/>
      <c r="D30" s="27" t="s">
        <v>13</v>
      </c>
      <c r="E30" s="28">
        <f t="shared" ref="E30:O30" si="20">E29/E33</f>
        <v>0.28693134361601424</v>
      </c>
      <c r="F30" s="28">
        <f t="shared" si="20"/>
        <v>0.28523727326749482</v>
      </c>
      <c r="G30" s="28">
        <f t="shared" si="20"/>
        <v>0.27970412736821842</v>
      </c>
      <c r="H30" s="28">
        <f t="shared" si="20"/>
        <v>0.27374788970174452</v>
      </c>
      <c r="I30" s="28">
        <f t="shared" si="20"/>
        <v>0.27849166713427981</v>
      </c>
      <c r="J30" s="29">
        <f t="shared" si="20"/>
        <v>0.28082390971220206</v>
      </c>
      <c r="K30" s="30">
        <f t="shared" si="20"/>
        <v>0.29087494476358816</v>
      </c>
      <c r="L30" s="30">
        <f t="shared" si="20"/>
        <v>0.26021473307485832</v>
      </c>
      <c r="M30" s="30">
        <f t="shared" si="20"/>
        <v>0.25318784335466965</v>
      </c>
      <c r="N30" s="59">
        <f t="shared" si="20"/>
        <v>0.24198412506936234</v>
      </c>
      <c r="O30" s="60">
        <f t="shared" si="20"/>
        <v>0.21000796278445999</v>
      </c>
      <c r="P30" s="31"/>
      <c r="Q30" s="31"/>
      <c r="R30" s="32"/>
      <c r="S30" s="77">
        <f t="shared" ref="S30" si="21">S29/S33</f>
        <v>0.17783570826554812</v>
      </c>
      <c r="U30" s="62"/>
      <c r="V30" s="62"/>
      <c r="W30" s="62"/>
      <c r="X30" s="62"/>
      <c r="Y30" s="62"/>
      <c r="Z30" s="62"/>
      <c r="AA30" s="62"/>
      <c r="AB30" s="62"/>
      <c r="AC30" s="62"/>
    </row>
    <row r="31" spans="3:29" x14ac:dyDescent="0.35">
      <c r="C31" s="94" t="s">
        <v>20</v>
      </c>
      <c r="D31" s="39" t="s">
        <v>12</v>
      </c>
      <c r="E31" s="40">
        <f>SUM(E11+E15+E19+E27)</f>
        <v>1030</v>
      </c>
      <c r="F31" s="40">
        <f>SUM(F11+F15+F19+F27)</f>
        <v>965</v>
      </c>
      <c r="G31" s="40">
        <f t="shared" ref="G31:I31" si="22">SUM(G11+G15+G19+G27)</f>
        <v>987</v>
      </c>
      <c r="H31" s="40">
        <f t="shared" si="22"/>
        <v>984</v>
      </c>
      <c r="I31" s="40">
        <f t="shared" si="22"/>
        <v>999</v>
      </c>
      <c r="J31" s="41">
        <f>AVERAGE(E31:I31)</f>
        <v>993</v>
      </c>
      <c r="K31" s="40">
        <f t="shared" ref="K31:M31" si="23">SUM(K11+K15+K19+K27)</f>
        <v>1058</v>
      </c>
      <c r="L31" s="40">
        <f t="shared" si="23"/>
        <v>1222</v>
      </c>
      <c r="M31" s="40">
        <f t="shared" si="23"/>
        <v>1201</v>
      </c>
      <c r="N31" s="40">
        <f>SUM(N11+N15+N19+N27)</f>
        <v>1247</v>
      </c>
      <c r="O31" s="42">
        <f>SUM(O11+O15+O19+O27)</f>
        <v>1536</v>
      </c>
      <c r="P31" s="43">
        <f>((O31/E31)^(1/9))-1</f>
        <v>4.5403083564450109E-2</v>
      </c>
      <c r="Q31" s="43">
        <f>(I31-E31)/E31</f>
        <v>-3.0097087378640777E-2</v>
      </c>
      <c r="R31" s="44">
        <f>(O31-K31)/K31</f>
        <v>0.45179584120982985</v>
      </c>
      <c r="S31" s="78">
        <f>SUM(S11+S15+S19+S27)</f>
        <v>1582</v>
      </c>
    </row>
    <row r="32" spans="3:29" x14ac:dyDescent="0.35">
      <c r="C32" s="95"/>
      <c r="D32" s="45" t="s">
        <v>13</v>
      </c>
      <c r="E32" s="56">
        <f>SUM(E12+E16+E24+E28)</f>
        <v>1</v>
      </c>
      <c r="F32" s="56">
        <f t="shared" ref="F32:I32" si="24">SUM(F12+F16+F24+F28)</f>
        <v>1</v>
      </c>
      <c r="G32" s="56">
        <f t="shared" si="24"/>
        <v>1</v>
      </c>
      <c r="H32" s="56">
        <f t="shared" si="24"/>
        <v>1</v>
      </c>
      <c r="I32" s="56">
        <f t="shared" si="24"/>
        <v>1</v>
      </c>
      <c r="J32" s="46">
        <f>SUM(J12+J16+J24+J28)</f>
        <v>1</v>
      </c>
      <c r="K32" s="47">
        <f>SUM(K12+K16+K24+K28)</f>
        <v>1</v>
      </c>
      <c r="L32" s="47">
        <f>SUM(L12+L16+L24+L28)</f>
        <v>1</v>
      </c>
      <c r="M32" s="47">
        <f>SUM(M12+M16+M20+M28)</f>
        <v>1</v>
      </c>
      <c r="N32" s="47">
        <f t="shared" ref="N32:O32" si="25">SUM(N12+N16+N20+N28)</f>
        <v>1</v>
      </c>
      <c r="O32" s="46">
        <f t="shared" si="25"/>
        <v>1</v>
      </c>
      <c r="P32" s="48"/>
      <c r="Q32" s="48"/>
      <c r="R32" s="49"/>
      <c r="S32" s="79">
        <f t="shared" ref="S32" si="26">SUM(S12+S16+S20+S28)</f>
        <v>1</v>
      </c>
    </row>
    <row r="33" spans="3:19" x14ac:dyDescent="0.35">
      <c r="C33" s="95"/>
      <c r="D33" s="50" t="s">
        <v>14</v>
      </c>
      <c r="E33" s="51">
        <f>SUM(E13+E17+E21+E29)</f>
        <v>35918</v>
      </c>
      <c r="F33" s="51">
        <f>SUM(F13+F17+F21+F29)</f>
        <v>35339</v>
      </c>
      <c r="G33" s="51">
        <f>SUM(G13+G17+G21+G29)</f>
        <v>36367</v>
      </c>
      <c r="H33" s="51">
        <f>SUM(H13+H17+H21+H29)</f>
        <v>35540</v>
      </c>
      <c r="I33" s="51">
        <f>SUM(I13+I17+I21+I29)</f>
        <v>35642</v>
      </c>
      <c r="J33" s="52">
        <f>AVERAGE(E33:I33)</f>
        <v>35761.199999999997</v>
      </c>
      <c r="K33" s="53">
        <f>SUM(K13+K17+K21+K29)</f>
        <v>36208</v>
      </c>
      <c r="L33" s="53">
        <f t="shared" ref="L33:O33" si="27">SUM(L13+L17+L21+L29)</f>
        <v>40236</v>
      </c>
      <c r="M33" s="53">
        <f t="shared" si="27"/>
        <v>39682</v>
      </c>
      <c r="N33" s="53">
        <f t="shared" si="27"/>
        <v>41449</v>
      </c>
      <c r="O33" s="61">
        <f t="shared" si="27"/>
        <v>47722</v>
      </c>
      <c r="P33" s="54">
        <f>((O33/E33)^(1/9))-1</f>
        <v>3.2076364102161081E-2</v>
      </c>
      <c r="Q33" s="54">
        <f>(I33-E33)/E33</f>
        <v>-7.6841694971880392E-3</v>
      </c>
      <c r="R33" s="55">
        <f>(O33-K33)/K33</f>
        <v>0.31799602297834734</v>
      </c>
      <c r="S33" s="80">
        <f t="shared" ref="S33" si="28">SUM(S13+S17+S21+S29)</f>
        <v>51019</v>
      </c>
    </row>
    <row r="34" spans="3:19" ht="15" thickBot="1" x14ac:dyDescent="0.4">
      <c r="C34" s="81"/>
      <c r="D34" s="82" t="s">
        <v>13</v>
      </c>
      <c r="E34" s="83">
        <f>SUM(E14+E18+E26+E30)</f>
        <v>0.99999999999999989</v>
      </c>
      <c r="F34" s="83">
        <f t="shared" ref="F34:I34" si="29">SUM(F14+F18+F26+F30)</f>
        <v>1</v>
      </c>
      <c r="G34" s="83">
        <f t="shared" si="29"/>
        <v>1</v>
      </c>
      <c r="H34" s="83">
        <f t="shared" si="29"/>
        <v>1</v>
      </c>
      <c r="I34" s="83">
        <f t="shared" si="29"/>
        <v>1</v>
      </c>
      <c r="J34" s="84">
        <f>SUM(J14+J18+J26+J30)</f>
        <v>1</v>
      </c>
      <c r="K34" s="85">
        <f>SUM(K14+K18+K26+K30)</f>
        <v>1</v>
      </c>
      <c r="L34" s="86">
        <f>SUM(L14+L18+L26+L30)</f>
        <v>1</v>
      </c>
      <c r="M34" s="86">
        <f>SUM(M14+M18+M22+M30)</f>
        <v>1</v>
      </c>
      <c r="N34" s="87">
        <v>1</v>
      </c>
      <c r="O34" s="88">
        <v>1</v>
      </c>
      <c r="P34" s="89"/>
      <c r="Q34" s="89"/>
      <c r="R34" s="89"/>
      <c r="S34" s="90">
        <v>1</v>
      </c>
    </row>
  </sheetData>
  <mergeCells count="7">
    <mergeCell ref="C27:C30"/>
    <mergeCell ref="C31:C33"/>
    <mergeCell ref="C7:L7"/>
    <mergeCell ref="C11:C14"/>
    <mergeCell ref="C15:C18"/>
    <mergeCell ref="C19:C22"/>
    <mergeCell ref="C23:C26"/>
  </mergeCells>
  <pageMargins left="0.7" right="0.7" top="0.75" bottom="0.75" header="0.3" footer="0.3"/>
  <pageSetup paperSize="9" orientation="portrait" r:id="rId1"/>
  <ignoredErrors>
    <ignoredError sqref="E32:L32 J12:J13 J14 J16:J17 J18 J20:J21 J22 J24:J25 J26 J28:J29 J30:J31 I33:L33 E33:H33 N32 O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2022-03-25T11:42:18Z</dcterms:modified>
</cp:coreProperties>
</file>