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7_Focus 75+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M34" i="13" l="1"/>
  <c r="L34" i="13"/>
  <c r="M33" i="13"/>
  <c r="L33" i="13"/>
  <c r="S34" i="13" l="1"/>
  <c r="N34" i="13"/>
  <c r="M35" i="13"/>
  <c r="K34" i="13"/>
  <c r="J34" i="13"/>
  <c r="H34" i="13"/>
  <c r="Q34" i="13" s="1"/>
  <c r="G34" i="13"/>
  <c r="F34" i="13"/>
  <c r="E34" i="13"/>
  <c r="D34" i="13"/>
  <c r="S33" i="13"/>
  <c r="N33" i="13"/>
  <c r="K33" i="13"/>
  <c r="J33" i="13"/>
  <c r="H33" i="13"/>
  <c r="G33" i="13"/>
  <c r="F33" i="13"/>
  <c r="E33" i="13"/>
  <c r="E35" i="13" s="1"/>
  <c r="D33" i="13"/>
  <c r="K32" i="13"/>
  <c r="J32" i="13"/>
  <c r="H32" i="13"/>
  <c r="G32" i="13"/>
  <c r="F32" i="13"/>
  <c r="E32" i="13"/>
  <c r="D32" i="13"/>
  <c r="Q31" i="13"/>
  <c r="I31" i="13"/>
  <c r="Q30" i="13"/>
  <c r="I30" i="13"/>
  <c r="K29" i="13"/>
  <c r="J29" i="13"/>
  <c r="H29" i="13"/>
  <c r="G29" i="13"/>
  <c r="F29" i="13"/>
  <c r="E29" i="13"/>
  <c r="D29" i="13"/>
  <c r="Q28" i="13"/>
  <c r="I28" i="13"/>
  <c r="Q27" i="13"/>
  <c r="I27" i="13"/>
  <c r="K26" i="13"/>
  <c r="J26" i="13"/>
  <c r="H26" i="13"/>
  <c r="G26" i="13"/>
  <c r="F26" i="13"/>
  <c r="E26" i="13"/>
  <c r="D26" i="13"/>
  <c r="Q25" i="13"/>
  <c r="I25" i="13"/>
  <c r="Q24" i="13"/>
  <c r="I24" i="13"/>
  <c r="S23" i="13"/>
  <c r="N23" i="13"/>
  <c r="O22" i="13"/>
  <c r="I22" i="13"/>
  <c r="M23" i="13"/>
  <c r="L23" i="13"/>
  <c r="K23" i="13"/>
  <c r="J23" i="13"/>
  <c r="H23" i="13"/>
  <c r="G23" i="13"/>
  <c r="F23" i="13"/>
  <c r="E23" i="13"/>
  <c r="D23" i="13"/>
  <c r="S20" i="13"/>
  <c r="N20" i="13"/>
  <c r="M20" i="13"/>
  <c r="L20" i="13"/>
  <c r="K20" i="13"/>
  <c r="J20" i="13"/>
  <c r="H20" i="13"/>
  <c r="G20" i="13"/>
  <c r="F20" i="13"/>
  <c r="E20" i="13"/>
  <c r="D20" i="13"/>
  <c r="R19" i="13"/>
  <c r="Q19" i="13"/>
  <c r="P19" i="13"/>
  <c r="O19" i="13"/>
  <c r="I19" i="13"/>
  <c r="R18" i="13"/>
  <c r="Q18" i="13"/>
  <c r="P18" i="13"/>
  <c r="O18" i="13"/>
  <c r="I18" i="13"/>
  <c r="S17" i="13"/>
  <c r="N17" i="13"/>
  <c r="M17" i="13"/>
  <c r="L17" i="13"/>
  <c r="K17" i="13"/>
  <c r="J17" i="13"/>
  <c r="H17" i="13"/>
  <c r="G17" i="13"/>
  <c r="F17" i="13"/>
  <c r="E17" i="13"/>
  <c r="D17" i="13"/>
  <c r="R16" i="13"/>
  <c r="Q16" i="13"/>
  <c r="P16" i="13"/>
  <c r="O16" i="13"/>
  <c r="I16" i="13"/>
  <c r="R15" i="13"/>
  <c r="Q15" i="13"/>
  <c r="P15" i="13"/>
  <c r="O15" i="13"/>
  <c r="I15" i="13"/>
  <c r="S14" i="13"/>
  <c r="N14" i="13"/>
  <c r="M14" i="13"/>
  <c r="L14" i="13"/>
  <c r="K14" i="13"/>
  <c r="J14" i="13"/>
  <c r="H14" i="13"/>
  <c r="G14" i="13"/>
  <c r="F14" i="13"/>
  <c r="E14" i="13"/>
  <c r="D14" i="13"/>
  <c r="R13" i="13"/>
  <c r="Q13" i="13"/>
  <c r="P13" i="13"/>
  <c r="O13" i="13"/>
  <c r="I13" i="13"/>
  <c r="R12" i="13"/>
  <c r="Q12" i="13"/>
  <c r="P12" i="13"/>
  <c r="O12" i="13"/>
  <c r="I12" i="13"/>
  <c r="I32" i="13" l="1"/>
  <c r="F35" i="13"/>
  <c r="S35" i="13"/>
  <c r="O14" i="13"/>
  <c r="L35" i="13"/>
  <c r="O34" i="13"/>
  <c r="Q33" i="13"/>
  <c r="D35" i="13"/>
  <c r="G35" i="13"/>
  <c r="I17" i="13"/>
  <c r="H35" i="13"/>
  <c r="P34" i="13"/>
  <c r="P33" i="13"/>
  <c r="I29" i="13"/>
  <c r="I34" i="13"/>
  <c r="I14" i="13"/>
  <c r="I20" i="13"/>
  <c r="I33" i="13"/>
  <c r="O20" i="13"/>
  <c r="O33" i="13"/>
  <c r="K35" i="13"/>
  <c r="O17" i="13"/>
  <c r="I26" i="13"/>
  <c r="O21" i="13"/>
  <c r="O23" i="13" s="1"/>
  <c r="R33" i="13"/>
  <c r="R34" i="13"/>
  <c r="J35" i="13"/>
  <c r="I21" i="13"/>
  <c r="I23" i="13" s="1"/>
  <c r="N35" i="13"/>
  <c r="O35" i="13" l="1"/>
  <c r="I35" i="13"/>
</calcChain>
</file>

<file path=xl/sharedStrings.xml><?xml version="1.0" encoding="utf-8"?>
<sst xmlns="http://schemas.openxmlformats.org/spreadsheetml/2006/main" count="113" uniqueCount="28">
  <si>
    <t>TOTAL</t>
  </si>
  <si>
    <t>Référence : Carte sanitaire 2021</t>
  </si>
  <si>
    <t>Etablis-
sements</t>
  </si>
  <si>
    <t>Indicateurs</t>
  </si>
  <si>
    <t>CHdN</t>
  </si>
  <si>
    <t>CHL</t>
  </si>
  <si>
    <t>CHEM</t>
  </si>
  <si>
    <t>HRS</t>
  </si>
  <si>
    <t>NA</t>
  </si>
  <si>
    <t>CHK</t>
  </si>
  <si>
    <t>ZITHA</t>
  </si>
  <si>
    <t>CSM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</si>
  <si>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</si>
  <si>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</si>
  <si>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</si>
  <si>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Moy. 
2010-14</t>
  </si>
  <si>
    <t>Moy.
2015-19</t>
  </si>
  <si>
    <t>Croissance 
ann. moy. 2010 - 19</t>
  </si>
  <si>
    <t>Evol.
2010-14</t>
  </si>
  <si>
    <t>Evol.
2015-19</t>
  </si>
  <si>
    <t>2020 (p)</t>
  </si>
  <si>
    <t xml:space="preserve">Remarque : Les données entre [] correspondent à des sommes fictives car la fusion des HRS n'avait pas encore eu lieu. </t>
  </si>
  <si>
    <t xml:space="preserve">Nbre de séjours personnes âgées ≥ 75 ans </t>
  </si>
  <si>
    <t>Total séjours</t>
  </si>
  <si>
    <t>% séjours des ≥ 75 ans dans le total des séjours</t>
  </si>
  <si>
    <r>
      <t xml:space="preserve">% séjours des </t>
    </r>
    <r>
      <rPr>
        <sz val="9"/>
        <color theme="1"/>
        <rFont val="Calibri"/>
        <family val="2"/>
      </rPr>
      <t>≥ 75 ans dans le total des séjours</t>
    </r>
  </si>
  <si>
    <t>Unités : Nombre de séjours</t>
  </si>
  <si>
    <t>Tableau : Evolution des séjours hospitaliers des patients âgés de 75 ans et plus et part dans le total des séjours,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</si>
</sst>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#,##0.0"/>
    <numFmt numFmtId="168" formatCode="[&gt;=0]\+0.0%;[&lt;0]\-0.0%"/>
    <numFmt numFmtId="169" formatCode="&quot;[&quot;#,##0&quot;]&quot;;&quot;[-&quot;#,##0&quot;]&quot;"/>
    <numFmt numFmtId="170" formatCode="&quot;[&quot;#,###.#&quot;]&quot;;&quot;[-&quot;#,###.#&quot;]&quot;"/>
    <numFmt numFmtId="171" formatCode="[&gt;=0]\+0.0%&quot;*&quot;;[&lt;0]\-0.0%&quot;*&quot;"/>
    <numFmt numFmtId="172" formatCode="&quot;[&quot;0.0%&quot;]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44546A"/>
        <bgColor indexed="64"/>
      </patternFill>
    </fill>
  </fills>
  <borders count="17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/>
      <diagonal/>
    </border>
    <border>
      <left/>
      <right style="medium">
        <color rgb="FF8497B0"/>
      </right>
      <top/>
      <bottom/>
      <diagonal/>
    </border>
    <border>
      <left style="medium">
        <color rgb="FF8497B0"/>
      </left>
      <right/>
      <top/>
      <bottom style="dotted">
        <color rgb="FF8497B0"/>
      </bottom>
      <diagonal/>
    </border>
    <border>
      <left/>
      <right/>
      <top/>
      <bottom style="dotted">
        <color rgb="FF8497B0"/>
      </bottom>
      <diagonal/>
    </border>
    <border>
      <left/>
      <right style="medium">
        <color rgb="FF8497B0"/>
      </right>
      <top/>
      <bottom style="dotted">
        <color rgb="FF8497B0"/>
      </bottom>
      <diagonal/>
    </border>
    <border>
      <left style="medium">
        <color rgb="FF8497B0"/>
      </left>
      <right/>
      <top style="dotted">
        <color rgb="FF8497B0"/>
      </top>
      <bottom/>
      <diagonal/>
    </border>
    <border>
      <left/>
      <right/>
      <top style="dotted">
        <color rgb="FF8497B0"/>
      </top>
      <bottom/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 style="medium">
        <color rgb="FF8497B0"/>
      </top>
      <bottom/>
      <diagonal/>
    </border>
    <border>
      <left/>
      <right style="medium">
        <color rgb="FF8497B0"/>
      </right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/>
    <xf numFmtId="0" fontId="5" fillId="0" borderId="0" xfId="0" applyFont="1"/>
    <xf numFmtId="0" fontId="9" fillId="0" borderId="0" xfId="0" applyFont="1"/>
    <xf numFmtId="0" fontId="7" fillId="2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3" fontId="4" fillId="2" borderId="0" xfId="0" applyNumberFormat="1" applyFont="1" applyFill="1" applyBorder="1"/>
    <xf numFmtId="167" fontId="4" fillId="2" borderId="0" xfId="0" applyNumberFormat="1" applyFont="1" applyFill="1" applyBorder="1"/>
    <xf numFmtId="168" fontId="8" fillId="2" borderId="0" xfId="7" applyNumberFormat="1" applyFont="1" applyFill="1" applyBorder="1" applyAlignment="1">
      <alignment horizontal="center"/>
    </xf>
    <xf numFmtId="168" fontId="4" fillId="2" borderId="0" xfId="7" applyNumberFormat="1" applyFont="1" applyFill="1" applyBorder="1"/>
    <xf numFmtId="3" fontId="4" fillId="2" borderId="5" xfId="0" applyNumberFormat="1" applyFont="1" applyFill="1" applyBorder="1"/>
    <xf numFmtId="164" fontId="8" fillId="2" borderId="0" xfId="7" applyNumberFormat="1" applyFont="1" applyFill="1" applyBorder="1"/>
    <xf numFmtId="164" fontId="8" fillId="2" borderId="5" xfId="7" applyNumberFormat="1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167" fontId="4" fillId="0" borderId="0" xfId="0" applyNumberFormat="1" applyFont="1" applyFill="1" applyBorder="1"/>
    <xf numFmtId="168" fontId="8" fillId="0" borderId="0" xfId="7" applyNumberFormat="1" applyFont="1" applyFill="1" applyBorder="1" applyAlignment="1">
      <alignment horizontal="center"/>
    </xf>
    <xf numFmtId="168" fontId="4" fillId="0" borderId="0" xfId="7" applyNumberFormat="1" applyFont="1" applyFill="1" applyBorder="1"/>
    <xf numFmtId="3" fontId="4" fillId="0" borderId="5" xfId="0" applyNumberFormat="1" applyFont="1" applyFill="1" applyBorder="1"/>
    <xf numFmtId="164" fontId="8" fillId="0" borderId="0" xfId="7" applyNumberFormat="1" applyFont="1" applyFill="1" applyBorder="1"/>
    <xf numFmtId="164" fontId="8" fillId="0" borderId="5" xfId="7" applyNumberFormat="1" applyFont="1" applyFill="1" applyBorder="1"/>
    <xf numFmtId="0" fontId="4" fillId="2" borderId="0" xfId="0" applyFont="1" applyFill="1" applyBorder="1"/>
    <xf numFmtId="3" fontId="4" fillId="2" borderId="0" xfId="7" applyNumberFormat="1" applyFont="1" applyFill="1" applyBorder="1"/>
    <xf numFmtId="167" fontId="4" fillId="2" borderId="0" xfId="7" applyNumberFormat="1" applyFont="1" applyFill="1" applyBorder="1"/>
    <xf numFmtId="3" fontId="4" fillId="2" borderId="5" xfId="7" applyNumberFormat="1" applyFont="1" applyFill="1" applyBorder="1"/>
    <xf numFmtId="169" fontId="4" fillId="0" borderId="0" xfId="7" applyNumberFormat="1" applyFont="1" applyFill="1" applyBorder="1"/>
    <xf numFmtId="170" fontId="4" fillId="0" borderId="0" xfId="7" applyNumberFormat="1" applyFont="1" applyFill="1" applyBorder="1"/>
    <xf numFmtId="3" fontId="4" fillId="0" borderId="0" xfId="7" applyNumberFormat="1" applyFont="1" applyFill="1" applyBorder="1"/>
    <xf numFmtId="167" fontId="4" fillId="0" borderId="0" xfId="7" applyNumberFormat="1" applyFont="1" applyFill="1" applyBorder="1"/>
    <xf numFmtId="171" fontId="4" fillId="0" borderId="0" xfId="7" applyNumberFormat="1" applyFont="1" applyFill="1" applyBorder="1" applyAlignment="1">
      <alignment horizontal="center"/>
    </xf>
    <xf numFmtId="3" fontId="4" fillId="0" borderId="5" xfId="7" applyNumberFormat="1" applyFont="1" applyFill="1" applyBorder="1"/>
    <xf numFmtId="171" fontId="8" fillId="0" borderId="0" xfId="7" applyNumberFormat="1" applyFont="1" applyFill="1" applyBorder="1" applyAlignment="1">
      <alignment horizontal="center"/>
    </xf>
    <xf numFmtId="171" fontId="4" fillId="0" borderId="0" xfId="7" applyNumberFormat="1" applyFont="1" applyFill="1" applyBorder="1"/>
    <xf numFmtId="0" fontId="4" fillId="0" borderId="7" xfId="0" applyFont="1" applyFill="1" applyBorder="1"/>
    <xf numFmtId="172" fontId="8" fillId="0" borderId="7" xfId="7" applyNumberFormat="1" applyFont="1" applyFill="1" applyBorder="1"/>
    <xf numFmtId="164" fontId="8" fillId="0" borderId="7" xfId="7" applyNumberFormat="1" applyFont="1" applyFill="1" applyBorder="1"/>
    <xf numFmtId="168" fontId="8" fillId="0" borderId="7" xfId="7" applyNumberFormat="1" applyFont="1" applyFill="1" applyBorder="1" applyAlignment="1">
      <alignment horizontal="center"/>
    </xf>
    <xf numFmtId="168" fontId="4" fillId="0" borderId="7" xfId="7" applyNumberFormat="1" applyFont="1" applyFill="1" applyBorder="1"/>
    <xf numFmtId="164" fontId="8" fillId="0" borderId="8" xfId="7" applyNumberFormat="1" applyFont="1" applyFill="1" applyBorder="1"/>
    <xf numFmtId="0" fontId="4" fillId="0" borderId="0" xfId="0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/>
    </xf>
    <xf numFmtId="168" fontId="4" fillId="0" borderId="0" xfId="7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right"/>
    </xf>
    <xf numFmtId="164" fontId="4" fillId="0" borderId="7" xfId="7" applyNumberFormat="1" applyFont="1" applyFill="1" applyBorder="1" applyAlignment="1">
      <alignment horizontal="right"/>
    </xf>
    <xf numFmtId="168" fontId="4" fillId="0" borderId="7" xfId="7" applyNumberFormat="1" applyFont="1" applyFill="1" applyBorder="1" applyAlignment="1">
      <alignment horizontal="center"/>
    </xf>
    <xf numFmtId="164" fontId="4" fillId="0" borderId="8" xfId="7" applyNumberFormat="1" applyFont="1" applyFill="1" applyBorder="1" applyAlignment="1">
      <alignment horizontal="right"/>
    </xf>
    <xf numFmtId="0" fontId="4" fillId="0" borderId="10" xfId="0" applyFont="1" applyFill="1" applyBorder="1"/>
    <xf numFmtId="164" fontId="4" fillId="0" borderId="0" xfId="7" applyNumberFormat="1" applyFont="1" applyFill="1" applyBorder="1" applyAlignment="1">
      <alignment horizontal="right"/>
    </xf>
    <xf numFmtId="168" fontId="4" fillId="0" borderId="0" xfId="7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0" fontId="7" fillId="2" borderId="13" xfId="0" applyFont="1" applyFill="1" applyBorder="1"/>
    <xf numFmtId="3" fontId="7" fillId="2" borderId="13" xfId="0" applyNumberFormat="1" applyFont="1" applyFill="1" applyBorder="1"/>
    <xf numFmtId="167" fontId="7" fillId="2" borderId="13" xfId="0" applyNumberFormat="1" applyFont="1" applyFill="1" applyBorder="1"/>
    <xf numFmtId="168" fontId="7" fillId="2" borderId="13" xfId="7" applyNumberFormat="1" applyFont="1" applyFill="1" applyBorder="1" applyAlignment="1">
      <alignment horizontal="center"/>
    </xf>
    <xf numFmtId="168" fontId="7" fillId="2" borderId="13" xfId="7" applyNumberFormat="1" applyFont="1" applyFill="1" applyBorder="1" applyAlignment="1">
      <alignment horizontal="right"/>
    </xf>
    <xf numFmtId="3" fontId="7" fillId="2" borderId="14" xfId="0" applyNumberFormat="1" applyFont="1" applyFill="1" applyBorder="1"/>
    <xf numFmtId="0" fontId="7" fillId="2" borderId="0" xfId="0" applyFont="1" applyFill="1" applyBorder="1"/>
    <xf numFmtId="3" fontId="7" fillId="2" borderId="0" xfId="0" applyNumberFormat="1" applyFont="1" applyFill="1" applyBorder="1"/>
    <xf numFmtId="167" fontId="7" fillId="2" borderId="0" xfId="0" applyNumberFormat="1" applyFont="1" applyFill="1" applyBorder="1"/>
    <xf numFmtId="168" fontId="7" fillId="2" borderId="0" xfId="7" applyNumberFormat="1" applyFont="1" applyFill="1" applyBorder="1" applyAlignment="1">
      <alignment horizontal="center"/>
    </xf>
    <xf numFmtId="168" fontId="7" fillId="2" borderId="0" xfId="7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0" fontId="7" fillId="2" borderId="15" xfId="0" applyFont="1" applyFill="1" applyBorder="1"/>
    <xf numFmtId="164" fontId="10" fillId="2" borderId="15" xfId="7" applyNumberFormat="1" applyFont="1" applyFill="1" applyBorder="1"/>
    <xf numFmtId="168" fontId="7" fillId="2" borderId="15" xfId="7" applyNumberFormat="1" applyFont="1" applyFill="1" applyBorder="1" applyAlignment="1">
      <alignment horizontal="center"/>
    </xf>
    <xf numFmtId="168" fontId="7" fillId="2" borderId="15" xfId="7" applyNumberFormat="1" applyFont="1" applyFill="1" applyBorder="1" applyAlignment="1">
      <alignment horizontal="right"/>
    </xf>
    <xf numFmtId="164" fontId="10" fillId="2" borderId="16" xfId="7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wrapText="1"/>
    </xf>
    <xf numFmtId="0" fontId="12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44546A"/>
      <color rgb="FFD6DCE4"/>
      <color rgb="FF95B3D7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showGridLines="0" tabSelected="1" zoomScaleNormal="100" workbookViewId="0">
      <selection activeCell="X9" sqref="X9"/>
    </sheetView>
  </sheetViews>
  <sheetFormatPr defaultRowHeight="14.5" x14ac:dyDescent="0.35"/>
  <cols>
    <col min="3" max="3" width="31.90625" customWidth="1"/>
    <col min="4" max="8" width="8.7265625" hidden="1" customWidth="1"/>
  </cols>
  <sheetData>
    <row r="2" spans="2:19" x14ac:dyDescent="0.35">
      <c r="B2" s="2" t="s">
        <v>27</v>
      </c>
    </row>
    <row r="3" spans="2:19" x14ac:dyDescent="0.35">
      <c r="B3" s="1"/>
    </row>
    <row r="4" spans="2:19" x14ac:dyDescent="0.35">
      <c r="B4" s="1" t="s">
        <v>1</v>
      </c>
    </row>
    <row r="5" spans="2:19" x14ac:dyDescent="0.35">
      <c r="B5" s="3" t="s">
        <v>12</v>
      </c>
    </row>
    <row r="6" spans="2:19" x14ac:dyDescent="0.35">
      <c r="B6" s="1" t="s">
        <v>13</v>
      </c>
    </row>
    <row r="7" spans="2:19" x14ac:dyDescent="0.35">
      <c r="B7" s="1" t="s">
        <v>14</v>
      </c>
    </row>
    <row r="8" spans="2:19" x14ac:dyDescent="0.35">
      <c r="B8" s="1" t="s">
        <v>26</v>
      </c>
    </row>
    <row r="9" spans="2:19" x14ac:dyDescent="0.35">
      <c r="B9" s="1" t="s">
        <v>21</v>
      </c>
    </row>
    <row r="10" spans="2:19" ht="15" thickBot="1" x14ac:dyDescent="0.4"/>
    <row r="11" spans="2:19" ht="36.75" customHeight="1" thickBot="1" x14ac:dyDescent="0.4">
      <c r="B11" s="69" t="s">
        <v>2</v>
      </c>
      <c r="C11" s="70" t="s">
        <v>3</v>
      </c>
      <c r="D11" s="71">
        <v>2010</v>
      </c>
      <c r="E11" s="71">
        <v>2011</v>
      </c>
      <c r="F11" s="71">
        <v>2012</v>
      </c>
      <c r="G11" s="71">
        <v>2013</v>
      </c>
      <c r="H11" s="71">
        <v>2014</v>
      </c>
      <c r="I11" s="72" t="s">
        <v>15</v>
      </c>
      <c r="J11" s="73">
        <v>2015</v>
      </c>
      <c r="K11" s="73">
        <v>2016</v>
      </c>
      <c r="L11" s="73">
        <v>2017</v>
      </c>
      <c r="M11" s="73">
        <v>2018</v>
      </c>
      <c r="N11" s="73">
        <v>2019</v>
      </c>
      <c r="O11" s="72" t="s">
        <v>16</v>
      </c>
      <c r="P11" s="72" t="s">
        <v>17</v>
      </c>
      <c r="Q11" s="72" t="s">
        <v>18</v>
      </c>
      <c r="R11" s="72" t="s">
        <v>19</v>
      </c>
      <c r="S11" s="74" t="s">
        <v>20</v>
      </c>
    </row>
    <row r="12" spans="2:19" x14ac:dyDescent="0.35">
      <c r="B12" s="75" t="s">
        <v>4</v>
      </c>
      <c r="C12" s="22" t="s">
        <v>22</v>
      </c>
      <c r="D12" s="7">
        <v>3829</v>
      </c>
      <c r="E12" s="7">
        <v>3873</v>
      </c>
      <c r="F12" s="7">
        <v>3639</v>
      </c>
      <c r="G12" s="7">
        <v>3724</v>
      </c>
      <c r="H12" s="7">
        <v>3791</v>
      </c>
      <c r="I12" s="8">
        <f>AVERAGE(D12:H12)</f>
        <v>3771.2</v>
      </c>
      <c r="J12" s="7">
        <v>3998</v>
      </c>
      <c r="K12" s="7">
        <v>4061</v>
      </c>
      <c r="L12" s="7">
        <v>4178</v>
      </c>
      <c r="M12" s="7">
        <v>3922</v>
      </c>
      <c r="N12" s="7">
        <v>4178</v>
      </c>
      <c r="O12" s="8">
        <f>AVERAGE(J12:N12)</f>
        <v>4067.4</v>
      </c>
      <c r="P12" s="9">
        <f>((N12/D12)^(1/9))-1</f>
        <v>9.739230679512545E-3</v>
      </c>
      <c r="Q12" s="10">
        <f>(H12-D12)/D12</f>
        <v>-9.9242622094541655E-3</v>
      </c>
      <c r="R12" s="10">
        <f>(N12-J12)/J12</f>
        <v>4.5022511255627812E-2</v>
      </c>
      <c r="S12" s="11">
        <v>3385</v>
      </c>
    </row>
    <row r="13" spans="2:19" hidden="1" x14ac:dyDescent="0.35">
      <c r="B13" s="75"/>
      <c r="C13" s="22" t="s">
        <v>23</v>
      </c>
      <c r="D13" s="7">
        <v>18409</v>
      </c>
      <c r="E13" s="7">
        <v>18999</v>
      </c>
      <c r="F13" s="7">
        <v>18492</v>
      </c>
      <c r="G13" s="7">
        <v>18876</v>
      </c>
      <c r="H13" s="7">
        <v>18644</v>
      </c>
      <c r="I13" s="8">
        <f>AVERAGE(D13:H13)</f>
        <v>18684</v>
      </c>
      <c r="J13" s="7">
        <v>18538</v>
      </c>
      <c r="K13" s="7">
        <v>19335</v>
      </c>
      <c r="L13" s="7">
        <v>19300</v>
      </c>
      <c r="M13" s="7">
        <v>19044</v>
      </c>
      <c r="N13" s="7">
        <v>19751</v>
      </c>
      <c r="O13" s="8">
        <f>AVERAGE(J13:N13)</f>
        <v>19193.599999999999</v>
      </c>
      <c r="P13" s="9">
        <f>((N13/D13)^(1/9))-1</f>
        <v>7.8489144389790599E-3</v>
      </c>
      <c r="Q13" s="10">
        <f>(H13-D13)/D13</f>
        <v>1.2765495138247596E-2</v>
      </c>
      <c r="R13" s="10">
        <f>(N13-J13)/J13</f>
        <v>6.5433164311144681E-2</v>
      </c>
      <c r="S13" s="11">
        <v>16447</v>
      </c>
    </row>
    <row r="14" spans="2:19" x14ac:dyDescent="0.35">
      <c r="B14" s="75"/>
      <c r="C14" s="22" t="s">
        <v>25</v>
      </c>
      <c r="D14" s="12">
        <f>D12/D13</f>
        <v>0.20799608886957466</v>
      </c>
      <c r="E14" s="12">
        <f t="shared" ref="E14:K14" si="0">E12/E13</f>
        <v>0.20385283435970314</v>
      </c>
      <c r="F14" s="12">
        <f t="shared" si="0"/>
        <v>0.19678780012978586</v>
      </c>
      <c r="G14" s="12">
        <f t="shared" si="0"/>
        <v>0.19728756092392455</v>
      </c>
      <c r="H14" s="12">
        <f t="shared" si="0"/>
        <v>0.20333619394979618</v>
      </c>
      <c r="I14" s="12">
        <f>I12/I13</f>
        <v>0.20184114750588739</v>
      </c>
      <c r="J14" s="12">
        <f t="shared" si="0"/>
        <v>0.21566512029345128</v>
      </c>
      <c r="K14" s="12">
        <f t="shared" si="0"/>
        <v>0.2100336177915697</v>
      </c>
      <c r="L14" s="12">
        <f>L12/L13</f>
        <v>0.21647668393782382</v>
      </c>
      <c r="M14" s="12">
        <f t="shared" ref="M14:O14" si="1">M12/M13</f>
        <v>0.20594412938458306</v>
      </c>
      <c r="N14" s="12">
        <f t="shared" si="1"/>
        <v>0.21153359323578552</v>
      </c>
      <c r="O14" s="12">
        <f t="shared" si="1"/>
        <v>0.21191438812937649</v>
      </c>
      <c r="P14" s="9"/>
      <c r="Q14" s="10"/>
      <c r="R14" s="10"/>
      <c r="S14" s="13">
        <f t="shared" ref="S14" si="2">S12/S13</f>
        <v>0.20581261020246855</v>
      </c>
    </row>
    <row r="15" spans="2:19" x14ac:dyDescent="0.35">
      <c r="B15" s="76" t="s">
        <v>5</v>
      </c>
      <c r="C15" s="14" t="s">
        <v>22</v>
      </c>
      <c r="D15" s="15">
        <v>4059</v>
      </c>
      <c r="E15" s="15">
        <v>3956</v>
      </c>
      <c r="F15" s="15">
        <v>4301</v>
      </c>
      <c r="G15" s="15">
        <v>4471</v>
      </c>
      <c r="H15" s="15">
        <v>4776</v>
      </c>
      <c r="I15" s="16">
        <f>AVERAGE(D15:H15)</f>
        <v>4312.6000000000004</v>
      </c>
      <c r="J15" s="15">
        <v>5006</v>
      </c>
      <c r="K15" s="15">
        <v>5249</v>
      </c>
      <c r="L15" s="15">
        <v>5666</v>
      </c>
      <c r="M15" s="15">
        <v>5798</v>
      </c>
      <c r="N15" s="15">
        <v>5771</v>
      </c>
      <c r="O15" s="16">
        <f>AVERAGE(J15:N15)</f>
        <v>5498</v>
      </c>
      <c r="P15" s="17">
        <f>((N15/D15)^(1/9))-1</f>
        <v>3.9875475485822154E-2</v>
      </c>
      <c r="Q15" s="18">
        <f>(H15-D15)/D15</f>
        <v>0.17664449371766444</v>
      </c>
      <c r="R15" s="18">
        <f>(N15-J15)/J15</f>
        <v>0.15281662005593288</v>
      </c>
      <c r="S15" s="19">
        <v>5147</v>
      </c>
    </row>
    <row r="16" spans="2:19" hidden="1" x14ac:dyDescent="0.35">
      <c r="B16" s="76"/>
      <c r="C16" s="14" t="s">
        <v>23</v>
      </c>
      <c r="D16" s="15">
        <v>26530</v>
      </c>
      <c r="E16" s="15">
        <v>27734</v>
      </c>
      <c r="F16" s="15">
        <v>28579</v>
      </c>
      <c r="G16" s="15">
        <v>29453</v>
      </c>
      <c r="H16" s="15">
        <v>29985</v>
      </c>
      <c r="I16" s="16">
        <f>AVERAGE(D16:H16)</f>
        <v>28456.2</v>
      </c>
      <c r="J16" s="15">
        <v>30611</v>
      </c>
      <c r="K16" s="15">
        <v>32765</v>
      </c>
      <c r="L16" s="15">
        <v>34762</v>
      </c>
      <c r="M16" s="15">
        <v>35309</v>
      </c>
      <c r="N16" s="15">
        <v>35938</v>
      </c>
      <c r="O16" s="16">
        <f t="shared" ref="O16" si="3">AVERAGE(J16:N16)</f>
        <v>33877</v>
      </c>
      <c r="P16" s="17">
        <f>((N16/D16)^(1/9))-1</f>
        <v>3.4299452825568011E-2</v>
      </c>
      <c r="Q16" s="18">
        <f>(H16-D16)/D16</f>
        <v>0.13022992838296268</v>
      </c>
      <c r="R16" s="18">
        <f>(N16-J16)/J16</f>
        <v>0.17402241024468329</v>
      </c>
      <c r="S16" s="19">
        <v>31483</v>
      </c>
    </row>
    <row r="17" spans="2:19" x14ac:dyDescent="0.35">
      <c r="B17" s="76"/>
      <c r="C17" s="14" t="s">
        <v>24</v>
      </c>
      <c r="D17" s="20">
        <f>D15/D16</f>
        <v>0.15299660761402187</v>
      </c>
      <c r="E17" s="20">
        <f t="shared" ref="E17:K17" si="4">E15/E16</f>
        <v>0.14264080190380038</v>
      </c>
      <c r="F17" s="20">
        <f t="shared" si="4"/>
        <v>0.15049511879351971</v>
      </c>
      <c r="G17" s="20">
        <f t="shared" si="4"/>
        <v>0.15180117475299629</v>
      </c>
      <c r="H17" s="20">
        <f t="shared" si="4"/>
        <v>0.15927963981990995</v>
      </c>
      <c r="I17" s="20">
        <f t="shared" si="4"/>
        <v>0.15155221006318484</v>
      </c>
      <c r="J17" s="20">
        <f t="shared" si="4"/>
        <v>0.16353598379667439</v>
      </c>
      <c r="K17" s="20">
        <f t="shared" si="4"/>
        <v>0.16020143445750037</v>
      </c>
      <c r="L17" s="20">
        <f>L15/L16</f>
        <v>0.16299407398883839</v>
      </c>
      <c r="M17" s="20">
        <f t="shared" ref="M17:O17" si="5">M15/M16</f>
        <v>0.16420742586875867</v>
      </c>
      <c r="N17" s="20">
        <f t="shared" si="5"/>
        <v>0.16058211364015804</v>
      </c>
      <c r="O17" s="20">
        <f t="shared" si="5"/>
        <v>0.16229300115122355</v>
      </c>
      <c r="P17" s="17"/>
      <c r="Q17" s="18"/>
      <c r="R17" s="18"/>
      <c r="S17" s="21">
        <f t="shared" ref="S17" si="6">S15/S16</f>
        <v>0.16348505542673825</v>
      </c>
    </row>
    <row r="18" spans="2:19" x14ac:dyDescent="0.35">
      <c r="B18" s="4" t="s">
        <v>6</v>
      </c>
      <c r="C18" s="22" t="s">
        <v>22</v>
      </c>
      <c r="D18" s="23">
        <v>6006</v>
      </c>
      <c r="E18" s="23">
        <v>6289</v>
      </c>
      <c r="F18" s="23">
        <v>6324</v>
      </c>
      <c r="G18" s="23">
        <v>6698</v>
      </c>
      <c r="H18" s="23">
        <v>6599</v>
      </c>
      <c r="I18" s="24">
        <f>AVERAGE(D18:H18)</f>
        <v>6383.2</v>
      </c>
      <c r="J18" s="23">
        <v>7150</v>
      </c>
      <c r="K18" s="23">
        <v>7094</v>
      </c>
      <c r="L18" s="23">
        <v>7179</v>
      </c>
      <c r="M18" s="23">
        <v>7217</v>
      </c>
      <c r="N18" s="23">
        <v>6901</v>
      </c>
      <c r="O18" s="24">
        <f>AVERAGE(J18:N18)</f>
        <v>7108.2</v>
      </c>
      <c r="P18" s="9">
        <f>((N18/D18)^(1/9))-1</f>
        <v>1.5553872658260914E-2</v>
      </c>
      <c r="Q18" s="10">
        <f t="shared" ref="Q18:Q19" si="7">(H18-D18)/D18</f>
        <v>9.8734598734598736E-2</v>
      </c>
      <c r="R18" s="10">
        <f t="shared" ref="R18:R19" si="8">(N18-J18)/J18</f>
        <v>-3.4825174825174825E-2</v>
      </c>
      <c r="S18" s="25">
        <v>5759</v>
      </c>
    </row>
    <row r="19" spans="2:19" hidden="1" x14ac:dyDescent="0.35">
      <c r="B19" s="4"/>
      <c r="C19" s="22" t="s">
        <v>23</v>
      </c>
      <c r="D19" s="23">
        <v>29840</v>
      </c>
      <c r="E19" s="23">
        <v>32344</v>
      </c>
      <c r="F19" s="23">
        <v>32700</v>
      </c>
      <c r="G19" s="23">
        <v>33758</v>
      </c>
      <c r="H19" s="23">
        <v>34549</v>
      </c>
      <c r="I19" s="24">
        <f>AVERAGE(D19:H19)</f>
        <v>32638.2</v>
      </c>
      <c r="J19" s="23">
        <v>34845</v>
      </c>
      <c r="K19" s="23">
        <v>34895</v>
      </c>
      <c r="L19" s="23">
        <v>34474</v>
      </c>
      <c r="M19" s="23">
        <v>34774</v>
      </c>
      <c r="N19" s="23">
        <v>34267</v>
      </c>
      <c r="O19" s="24">
        <f>AVERAGE(J19:N19)</f>
        <v>34651</v>
      </c>
      <c r="P19" s="9">
        <f>((N19/D19)^(1/9))-1</f>
        <v>1.5489066311607846E-2</v>
      </c>
      <c r="Q19" s="10">
        <f t="shared" si="7"/>
        <v>0.15780831099195711</v>
      </c>
      <c r="R19" s="10">
        <f t="shared" si="8"/>
        <v>-1.6587745731094849E-2</v>
      </c>
      <c r="S19" s="25">
        <v>27876</v>
      </c>
    </row>
    <row r="20" spans="2:19" x14ac:dyDescent="0.35">
      <c r="B20" s="4"/>
      <c r="C20" s="22" t="s">
        <v>24</v>
      </c>
      <c r="D20" s="12">
        <f>D18/D19</f>
        <v>0.20127345844504022</v>
      </c>
      <c r="E20" s="12">
        <f t="shared" ref="E20:H20" si="9">E18/E19</f>
        <v>0.19444100915162008</v>
      </c>
      <c r="F20" s="12">
        <f t="shared" si="9"/>
        <v>0.19339449541284404</v>
      </c>
      <c r="G20" s="12">
        <f t="shared" si="9"/>
        <v>0.19841222821257185</v>
      </c>
      <c r="H20" s="12">
        <f t="shared" si="9"/>
        <v>0.19100408116009146</v>
      </c>
      <c r="I20" s="12">
        <f>I18/I19</f>
        <v>0.19557451084925026</v>
      </c>
      <c r="J20" s="12">
        <f>J18/J19</f>
        <v>0.20519443248672695</v>
      </c>
      <c r="K20" s="12">
        <f t="shared" ref="K20:N20" si="10">K18/K19</f>
        <v>0.20329560108898123</v>
      </c>
      <c r="L20" s="12">
        <f t="shared" si="10"/>
        <v>0.20824389394906306</v>
      </c>
      <c r="M20" s="12">
        <f t="shared" si="10"/>
        <v>0.20754011617875423</v>
      </c>
      <c r="N20" s="12">
        <f t="shared" si="10"/>
        <v>0.20138909154580209</v>
      </c>
      <c r="O20" s="12">
        <f>O18/O19</f>
        <v>0.20513693688493839</v>
      </c>
      <c r="P20" s="9"/>
      <c r="Q20" s="10"/>
      <c r="R20" s="10"/>
      <c r="S20" s="13">
        <f t="shared" ref="S20" si="11">S18/S19</f>
        <v>0.20659348543550007</v>
      </c>
    </row>
    <row r="21" spans="2:19" x14ac:dyDescent="0.35">
      <c r="B21" s="5" t="s">
        <v>7</v>
      </c>
      <c r="C21" s="14" t="s">
        <v>22</v>
      </c>
      <c r="D21" s="26">
        <v>8109</v>
      </c>
      <c r="E21" s="26">
        <v>8888</v>
      </c>
      <c r="F21" s="26">
        <v>9559</v>
      </c>
      <c r="G21" s="26">
        <v>9725</v>
      </c>
      <c r="H21" s="26">
        <v>10357</v>
      </c>
      <c r="I21" s="27">
        <f>AVERAGE(D21:H21)</f>
        <v>9327.6</v>
      </c>
      <c r="J21" s="26">
        <v>10573</v>
      </c>
      <c r="K21" s="26">
        <v>10687</v>
      </c>
      <c r="L21" s="28">
        <v>10509</v>
      </c>
      <c r="M21" s="28">
        <v>9515</v>
      </c>
      <c r="N21" s="28">
        <v>9654</v>
      </c>
      <c r="O21" s="29">
        <f>AVERAGE(J21:N21)</f>
        <v>10187.6</v>
      </c>
      <c r="P21" s="30" t="s">
        <v>8</v>
      </c>
      <c r="Q21" s="30" t="s">
        <v>8</v>
      </c>
      <c r="R21" s="30" t="s">
        <v>8</v>
      </c>
      <c r="S21" s="31">
        <v>8214</v>
      </c>
    </row>
    <row r="22" spans="2:19" hidden="1" x14ac:dyDescent="0.35">
      <c r="B22" s="5"/>
      <c r="C22" s="14" t="s">
        <v>23</v>
      </c>
      <c r="D22" s="26">
        <v>40392</v>
      </c>
      <c r="E22" s="26">
        <v>43017</v>
      </c>
      <c r="F22" s="26">
        <v>44784</v>
      </c>
      <c r="G22" s="26">
        <v>44797</v>
      </c>
      <c r="H22" s="26">
        <v>46852</v>
      </c>
      <c r="I22" s="27">
        <f>AVERAGE(D22:H22)</f>
        <v>43968.4</v>
      </c>
      <c r="J22" s="26">
        <v>46605</v>
      </c>
      <c r="K22" s="26">
        <v>46029</v>
      </c>
      <c r="L22" s="28">
        <v>45615</v>
      </c>
      <c r="M22" s="28">
        <v>49618</v>
      </c>
      <c r="N22" s="28">
        <v>52580</v>
      </c>
      <c r="O22" s="29">
        <f>AVERAGE(J22:N22)</f>
        <v>48089.4</v>
      </c>
      <c r="P22" s="32"/>
      <c r="Q22" s="33"/>
      <c r="R22" s="33"/>
      <c r="S22" s="31">
        <v>45372</v>
      </c>
    </row>
    <row r="23" spans="2:19" x14ac:dyDescent="0.35">
      <c r="B23" s="6"/>
      <c r="C23" s="34" t="s">
        <v>24</v>
      </c>
      <c r="D23" s="35">
        <f>D21/D22</f>
        <v>0.20075757575757575</v>
      </c>
      <c r="E23" s="35">
        <f t="shared" ref="E23:H23" si="12">E21/E22</f>
        <v>0.20661598902759373</v>
      </c>
      <c r="F23" s="35">
        <f t="shared" si="12"/>
        <v>0.21344676670239371</v>
      </c>
      <c r="G23" s="35">
        <f t="shared" si="12"/>
        <v>0.2170904301627341</v>
      </c>
      <c r="H23" s="35">
        <f t="shared" si="12"/>
        <v>0.22105779902672246</v>
      </c>
      <c r="I23" s="35">
        <f>I21/I22</f>
        <v>0.21214326652777904</v>
      </c>
      <c r="J23" s="35">
        <f>J21/J22</f>
        <v>0.22686407037871473</v>
      </c>
      <c r="K23" s="35">
        <f t="shared" ref="K23:N23" si="13">K21/K22</f>
        <v>0.23217971278976299</v>
      </c>
      <c r="L23" s="36">
        <f t="shared" si="13"/>
        <v>0.23038474186122987</v>
      </c>
      <c r="M23" s="36">
        <f t="shared" si="13"/>
        <v>0.19176508525132008</v>
      </c>
      <c r="N23" s="36">
        <f t="shared" si="13"/>
        <v>0.18360593381513884</v>
      </c>
      <c r="O23" s="36">
        <f>O21/O22</f>
        <v>0.21184710144023422</v>
      </c>
      <c r="P23" s="37"/>
      <c r="Q23" s="38"/>
      <c r="R23" s="38"/>
      <c r="S23" s="39">
        <f t="shared" ref="S23" si="14">S21/S22</f>
        <v>0.18103676276117428</v>
      </c>
    </row>
    <row r="24" spans="2:19" x14ac:dyDescent="0.35">
      <c r="B24" s="77" t="s">
        <v>9</v>
      </c>
      <c r="C24" s="14" t="s">
        <v>22</v>
      </c>
      <c r="D24" s="15">
        <v>3140</v>
      </c>
      <c r="E24" s="15">
        <v>3413</v>
      </c>
      <c r="F24" s="15">
        <v>3926</v>
      </c>
      <c r="G24" s="15">
        <v>3862</v>
      </c>
      <c r="H24" s="15">
        <v>3965</v>
      </c>
      <c r="I24" s="16">
        <f>AVERAGE(D24:H24)</f>
        <v>3661.2</v>
      </c>
      <c r="J24" s="15">
        <v>4215</v>
      </c>
      <c r="K24" s="15">
        <v>4828</v>
      </c>
      <c r="L24" s="68" t="s">
        <v>8</v>
      </c>
      <c r="M24" s="68" t="s">
        <v>8</v>
      </c>
      <c r="N24" s="40" t="s">
        <v>8</v>
      </c>
      <c r="O24" s="41" t="s">
        <v>8</v>
      </c>
      <c r="P24" s="42" t="s">
        <v>8</v>
      </c>
      <c r="Q24" s="18">
        <f>(H24-D24)/D24</f>
        <v>0.26273885350318471</v>
      </c>
      <c r="R24" s="42" t="s">
        <v>8</v>
      </c>
      <c r="S24" s="43" t="s">
        <v>8</v>
      </c>
    </row>
    <row r="25" spans="2:19" hidden="1" x14ac:dyDescent="0.35">
      <c r="B25" s="78"/>
      <c r="C25" s="14" t="s">
        <v>23</v>
      </c>
      <c r="D25" s="15">
        <v>22158</v>
      </c>
      <c r="E25" s="15">
        <v>23684</v>
      </c>
      <c r="F25" s="15">
        <v>25111</v>
      </c>
      <c r="G25" s="15">
        <v>25059</v>
      </c>
      <c r="H25" s="15">
        <v>25699</v>
      </c>
      <c r="I25" s="16">
        <f>AVERAGE(D25:H25)</f>
        <v>24342.2</v>
      </c>
      <c r="J25" s="15">
        <v>25831</v>
      </c>
      <c r="K25" s="15">
        <v>27120</v>
      </c>
      <c r="L25" s="68" t="s">
        <v>8</v>
      </c>
      <c r="M25" s="68" t="s">
        <v>8</v>
      </c>
      <c r="N25" s="40" t="s">
        <v>8</v>
      </c>
      <c r="O25" s="41" t="s">
        <v>8</v>
      </c>
      <c r="P25" s="42" t="s">
        <v>8</v>
      </c>
      <c r="Q25" s="18">
        <f>(H25-D25)/D25</f>
        <v>0.15980684177272317</v>
      </c>
      <c r="R25" s="42" t="s">
        <v>8</v>
      </c>
      <c r="S25" s="43" t="s">
        <v>8</v>
      </c>
    </row>
    <row r="26" spans="2:19" x14ac:dyDescent="0.35">
      <c r="B26" s="79"/>
      <c r="C26" s="14" t="s">
        <v>24</v>
      </c>
      <c r="D26" s="36">
        <f>D24/D25</f>
        <v>0.14170954057225382</v>
      </c>
      <c r="E26" s="36">
        <f t="shared" ref="E26:K26" si="15">E24/E25</f>
        <v>0.14410572538422564</v>
      </c>
      <c r="F26" s="36">
        <f t="shared" si="15"/>
        <v>0.15634582453904664</v>
      </c>
      <c r="G26" s="36">
        <f t="shared" si="15"/>
        <v>0.15411628556606408</v>
      </c>
      <c r="H26" s="36">
        <f t="shared" si="15"/>
        <v>0.15428615899451339</v>
      </c>
      <c r="I26" s="36">
        <f t="shared" si="15"/>
        <v>0.15040546869222995</v>
      </c>
      <c r="J26" s="36">
        <f t="shared" si="15"/>
        <v>0.16317602880260151</v>
      </c>
      <c r="K26" s="36">
        <f t="shared" si="15"/>
        <v>0.178023598820059</v>
      </c>
      <c r="L26" s="44" t="s">
        <v>8</v>
      </c>
      <c r="M26" s="44" t="s">
        <v>8</v>
      </c>
      <c r="N26" s="44" t="s">
        <v>8</v>
      </c>
      <c r="O26" s="44" t="s">
        <v>8</v>
      </c>
      <c r="P26" s="45" t="s">
        <v>8</v>
      </c>
      <c r="Q26" s="38"/>
      <c r="R26" s="45" t="s">
        <v>8</v>
      </c>
      <c r="S26" s="46" t="s">
        <v>8</v>
      </c>
    </row>
    <row r="27" spans="2:19" x14ac:dyDescent="0.35">
      <c r="B27" s="78" t="s">
        <v>10</v>
      </c>
      <c r="C27" s="47" t="s">
        <v>22</v>
      </c>
      <c r="D27" s="15">
        <v>3792</v>
      </c>
      <c r="E27" s="15">
        <v>4255</v>
      </c>
      <c r="F27" s="15">
        <v>4384</v>
      </c>
      <c r="G27" s="15">
        <v>4436</v>
      </c>
      <c r="H27" s="15">
        <v>4908</v>
      </c>
      <c r="I27" s="16">
        <f>AVERAGE(D27:H27)</f>
        <v>4355</v>
      </c>
      <c r="J27" s="15">
        <v>4994</v>
      </c>
      <c r="K27" s="15">
        <v>4420</v>
      </c>
      <c r="L27" s="68" t="s">
        <v>8</v>
      </c>
      <c r="M27" s="68" t="s">
        <v>8</v>
      </c>
      <c r="N27" s="40" t="s">
        <v>8</v>
      </c>
      <c r="O27" s="41" t="s">
        <v>8</v>
      </c>
      <c r="P27" s="42" t="s">
        <v>8</v>
      </c>
      <c r="Q27" s="18">
        <f>(H27-D27)/D27</f>
        <v>0.29430379746835444</v>
      </c>
      <c r="R27" s="42" t="s">
        <v>8</v>
      </c>
      <c r="S27" s="43" t="s">
        <v>8</v>
      </c>
    </row>
    <row r="28" spans="2:19" hidden="1" x14ac:dyDescent="0.35">
      <c r="B28" s="78"/>
      <c r="C28" s="14" t="s">
        <v>23</v>
      </c>
      <c r="D28" s="15">
        <v>14610</v>
      </c>
      <c r="E28" s="15">
        <v>15471</v>
      </c>
      <c r="F28" s="15">
        <v>16011</v>
      </c>
      <c r="G28" s="15">
        <v>15940</v>
      </c>
      <c r="H28" s="15">
        <v>17445</v>
      </c>
      <c r="I28" s="16">
        <f>AVERAGE(D28:H28)</f>
        <v>15895.4</v>
      </c>
      <c r="J28" s="15">
        <v>17373</v>
      </c>
      <c r="K28" s="15">
        <v>15778</v>
      </c>
      <c r="L28" s="68" t="s">
        <v>8</v>
      </c>
      <c r="M28" s="68" t="s">
        <v>8</v>
      </c>
      <c r="N28" s="40" t="s">
        <v>8</v>
      </c>
      <c r="O28" s="41" t="s">
        <v>8</v>
      </c>
      <c r="P28" s="42" t="s">
        <v>8</v>
      </c>
      <c r="Q28" s="18">
        <f>(H28-D28)/D28</f>
        <v>0.19404517453798767</v>
      </c>
      <c r="R28" s="42" t="s">
        <v>8</v>
      </c>
      <c r="S28" s="43" t="s">
        <v>8</v>
      </c>
    </row>
    <row r="29" spans="2:19" x14ac:dyDescent="0.35">
      <c r="B29" s="78"/>
      <c r="C29" s="14" t="s">
        <v>24</v>
      </c>
      <c r="D29" s="36">
        <f>D27/D28</f>
        <v>0.25954825462012321</v>
      </c>
      <c r="E29" s="36">
        <f t="shared" ref="E29:K29" si="16">E27/E28</f>
        <v>0.27503070260487361</v>
      </c>
      <c r="F29" s="36">
        <f t="shared" si="16"/>
        <v>0.27381175441883704</v>
      </c>
      <c r="G29" s="36">
        <f t="shared" si="16"/>
        <v>0.2782936010037641</v>
      </c>
      <c r="H29" s="36">
        <f t="shared" si="16"/>
        <v>0.28134135855546</v>
      </c>
      <c r="I29" s="36">
        <f t="shared" si="16"/>
        <v>0.27397863532845979</v>
      </c>
      <c r="J29" s="36">
        <f t="shared" si="16"/>
        <v>0.28745754907039661</v>
      </c>
      <c r="K29" s="36">
        <f t="shared" si="16"/>
        <v>0.28013689948028903</v>
      </c>
      <c r="L29" s="44" t="s">
        <v>8</v>
      </c>
      <c r="M29" s="44" t="s">
        <v>8</v>
      </c>
      <c r="N29" s="44" t="s">
        <v>8</v>
      </c>
      <c r="O29" s="44" t="s">
        <v>8</v>
      </c>
      <c r="P29" s="45" t="s">
        <v>8</v>
      </c>
      <c r="Q29" s="38"/>
      <c r="R29" s="45" t="s">
        <v>8</v>
      </c>
      <c r="S29" s="46" t="s">
        <v>8</v>
      </c>
    </row>
    <row r="30" spans="2:19" x14ac:dyDescent="0.35">
      <c r="B30" s="77" t="s">
        <v>11</v>
      </c>
      <c r="C30" s="47" t="s">
        <v>22</v>
      </c>
      <c r="D30" s="15">
        <v>1177</v>
      </c>
      <c r="E30" s="15">
        <v>1220</v>
      </c>
      <c r="F30" s="15">
        <v>1249</v>
      </c>
      <c r="G30" s="15">
        <v>1427</v>
      </c>
      <c r="H30" s="15">
        <v>1484</v>
      </c>
      <c r="I30" s="16">
        <f>AVERAGE(D30:H30)</f>
        <v>1311.4</v>
      </c>
      <c r="J30" s="15">
        <v>1364</v>
      </c>
      <c r="K30" s="15">
        <v>1439</v>
      </c>
      <c r="L30" s="68" t="s">
        <v>8</v>
      </c>
      <c r="M30" s="68" t="s">
        <v>8</v>
      </c>
      <c r="N30" s="40" t="s">
        <v>8</v>
      </c>
      <c r="O30" s="41" t="s">
        <v>8</v>
      </c>
      <c r="P30" s="42" t="s">
        <v>8</v>
      </c>
      <c r="Q30" s="18">
        <f>(H30-D30)/D30</f>
        <v>0.26083262531860663</v>
      </c>
      <c r="R30" s="42" t="s">
        <v>8</v>
      </c>
      <c r="S30" s="43" t="s">
        <v>8</v>
      </c>
    </row>
    <row r="31" spans="2:19" hidden="1" x14ac:dyDescent="0.35">
      <c r="B31" s="78"/>
      <c r="C31" s="14" t="s">
        <v>23</v>
      </c>
      <c r="D31" s="15">
        <v>3624</v>
      </c>
      <c r="E31" s="15">
        <v>3862</v>
      </c>
      <c r="F31" s="15">
        <v>3662</v>
      </c>
      <c r="G31" s="15">
        <v>3798</v>
      </c>
      <c r="H31" s="15">
        <v>3708</v>
      </c>
      <c r="I31" s="16">
        <f>AVERAGE(D31:H31)</f>
        <v>3730.8</v>
      </c>
      <c r="J31" s="15">
        <v>3401</v>
      </c>
      <c r="K31" s="15">
        <v>3131</v>
      </c>
      <c r="L31" s="68" t="s">
        <v>8</v>
      </c>
      <c r="M31" s="68" t="s">
        <v>8</v>
      </c>
      <c r="N31" s="40" t="s">
        <v>8</v>
      </c>
      <c r="O31" s="41" t="s">
        <v>8</v>
      </c>
      <c r="P31" s="42" t="s">
        <v>8</v>
      </c>
      <c r="Q31" s="18">
        <f>(H31-D31)/D31</f>
        <v>2.3178807947019868E-2</v>
      </c>
      <c r="R31" s="42" t="s">
        <v>8</v>
      </c>
      <c r="S31" s="43" t="s">
        <v>8</v>
      </c>
    </row>
    <row r="32" spans="2:19" ht="15" thickBot="1" x14ac:dyDescent="0.4">
      <c r="B32" s="80"/>
      <c r="C32" s="14" t="s">
        <v>24</v>
      </c>
      <c r="D32" s="20">
        <f>D30/D31</f>
        <v>0.32477924944812364</v>
      </c>
      <c r="E32" s="20">
        <f t="shared" ref="E32:K32" si="17">E30/E31</f>
        <v>0.31589849818746762</v>
      </c>
      <c r="F32" s="20">
        <f t="shared" si="17"/>
        <v>0.34107045330420538</v>
      </c>
      <c r="G32" s="20">
        <f t="shared" si="17"/>
        <v>0.375724065297525</v>
      </c>
      <c r="H32" s="20">
        <f t="shared" si="17"/>
        <v>0.40021574973031282</v>
      </c>
      <c r="I32" s="20">
        <f t="shared" si="17"/>
        <v>0.35150637932883028</v>
      </c>
      <c r="J32" s="20">
        <f t="shared" si="17"/>
        <v>0.40105851220229344</v>
      </c>
      <c r="K32" s="20">
        <f t="shared" si="17"/>
        <v>0.45959757266049184</v>
      </c>
      <c r="L32" s="48" t="s">
        <v>8</v>
      </c>
      <c r="M32" s="48" t="s">
        <v>8</v>
      </c>
      <c r="N32" s="48" t="s">
        <v>8</v>
      </c>
      <c r="O32" s="48" t="s">
        <v>8</v>
      </c>
      <c r="P32" s="42" t="s">
        <v>8</v>
      </c>
      <c r="Q32" s="18"/>
      <c r="R32" s="49" t="s">
        <v>8</v>
      </c>
      <c r="S32" s="50" t="s">
        <v>8</v>
      </c>
    </row>
    <row r="33" spans="2:19" x14ac:dyDescent="0.35">
      <c r="B33" s="81" t="s">
        <v>0</v>
      </c>
      <c r="C33" s="51" t="s">
        <v>22</v>
      </c>
      <c r="D33" s="52">
        <f>D30+D18+D27+D24+D15+D12</f>
        <v>22003</v>
      </c>
      <c r="E33" s="52">
        <f t="shared" ref="E33:H34" si="18">E30+E18+E27+E24+E15+E12</f>
        <v>23006</v>
      </c>
      <c r="F33" s="52">
        <f t="shared" si="18"/>
        <v>23823</v>
      </c>
      <c r="G33" s="52">
        <f t="shared" si="18"/>
        <v>24618</v>
      </c>
      <c r="H33" s="52">
        <f t="shared" si="18"/>
        <v>25523</v>
      </c>
      <c r="I33" s="53">
        <f>AVERAGE(D33:H33)</f>
        <v>23794.6</v>
      </c>
      <c r="J33" s="52">
        <f>J30+J18+J27+J24+J15+J12</f>
        <v>26727</v>
      </c>
      <c r="K33" s="52">
        <f>K30+K18+K27+K24+K15+K12</f>
        <v>27091</v>
      </c>
      <c r="L33" s="52">
        <f>L12+L15+L18+L21</f>
        <v>27532</v>
      </c>
      <c r="M33" s="52">
        <f>M12+M15+M18+M21</f>
        <v>26452</v>
      </c>
      <c r="N33" s="52">
        <f>N12+N15+N18+N21</f>
        <v>26504</v>
      </c>
      <c r="O33" s="53">
        <f>AVERAGE(J33:N33)</f>
        <v>26861.200000000001</v>
      </c>
      <c r="P33" s="54">
        <f>((N33/D33)^(1/9))-1</f>
        <v>2.0894956376712681E-2</v>
      </c>
      <c r="Q33" s="55">
        <f>(H33-D33)/D33</f>
        <v>0.15997818479298279</v>
      </c>
      <c r="R33" s="55">
        <f>(N33-J33)/J33</f>
        <v>-8.3436225539716396E-3</v>
      </c>
      <c r="S33" s="56">
        <f>S12+S15+S18+S21</f>
        <v>22505</v>
      </c>
    </row>
    <row r="34" spans="2:19" hidden="1" x14ac:dyDescent="0.35">
      <c r="B34" s="75"/>
      <c r="C34" s="57" t="s">
        <v>23</v>
      </c>
      <c r="D34" s="58">
        <f>D31+D19+D28+D25+D16+D13</f>
        <v>115171</v>
      </c>
      <c r="E34" s="58">
        <f t="shared" si="18"/>
        <v>122094</v>
      </c>
      <c r="F34" s="58">
        <f t="shared" si="18"/>
        <v>124555</v>
      </c>
      <c r="G34" s="58">
        <f t="shared" si="18"/>
        <v>126884</v>
      </c>
      <c r="H34" s="58">
        <f t="shared" si="18"/>
        <v>130030</v>
      </c>
      <c r="I34" s="59">
        <f>AVERAGE(D34:H34)</f>
        <v>123746.8</v>
      </c>
      <c r="J34" s="58">
        <f>J31+J19+J28+J25+J16+J13</f>
        <v>130599</v>
      </c>
      <c r="K34" s="58">
        <f t="shared" ref="K34" si="19">K31+K19+K28+K25+K16+K13</f>
        <v>133024</v>
      </c>
      <c r="L34" s="58">
        <f>L19+L16+L13+L22</f>
        <v>134151</v>
      </c>
      <c r="M34" s="58">
        <f>M19+M16+M13+M22</f>
        <v>138745</v>
      </c>
      <c r="N34" s="58">
        <f>N13+N16+N19+N22</f>
        <v>142536</v>
      </c>
      <c r="O34" s="59">
        <f>AVERAGE(J34:N34)</f>
        <v>135811</v>
      </c>
      <c r="P34" s="60">
        <f>((N34/D34)^(1/9))-1</f>
        <v>2.3969039187037966E-2</v>
      </c>
      <c r="Q34" s="61">
        <f>(H34-D34)/D34</f>
        <v>0.1290168532008926</v>
      </c>
      <c r="R34" s="61">
        <f>(N34-J34)/J34</f>
        <v>9.1401924976454649E-2</v>
      </c>
      <c r="S34" s="62">
        <f>S13+S16+S19+S22</f>
        <v>121178</v>
      </c>
    </row>
    <row r="35" spans="2:19" ht="15" thickBot="1" x14ac:dyDescent="0.4">
      <c r="B35" s="82"/>
      <c r="C35" s="63" t="s">
        <v>24</v>
      </c>
      <c r="D35" s="64">
        <f>D33/D34</f>
        <v>0.19104635715588125</v>
      </c>
      <c r="E35" s="64">
        <f t="shared" ref="E35:K35" si="20">E33/E34</f>
        <v>0.18842858780939276</v>
      </c>
      <c r="F35" s="64">
        <f t="shared" si="20"/>
        <v>0.19126490305487537</v>
      </c>
      <c r="G35" s="64">
        <f t="shared" si="20"/>
        <v>0.19401973456070112</v>
      </c>
      <c r="H35" s="64">
        <f t="shared" si="20"/>
        <v>0.19628547258325002</v>
      </c>
      <c r="I35" s="64">
        <f t="shared" si="20"/>
        <v>0.19228456816661116</v>
      </c>
      <c r="J35" s="64">
        <f t="shared" si="20"/>
        <v>0.20464934647279076</v>
      </c>
      <c r="K35" s="64">
        <f t="shared" si="20"/>
        <v>0.20365497955256195</v>
      </c>
      <c r="L35" s="64">
        <f>L33/L34</f>
        <v>0.20523141832710901</v>
      </c>
      <c r="M35" s="64">
        <f t="shared" ref="M35:O35" si="21">M33/M34</f>
        <v>0.19065191538433818</v>
      </c>
      <c r="N35" s="64">
        <f t="shared" si="21"/>
        <v>0.18594600662288827</v>
      </c>
      <c r="O35" s="64">
        <f t="shared" si="21"/>
        <v>0.19778368467944424</v>
      </c>
      <c r="P35" s="65"/>
      <c r="Q35" s="66"/>
      <c r="R35" s="66"/>
      <c r="S35" s="67">
        <f t="shared" ref="S35" si="22">S33/S34</f>
        <v>0.18571852976612915</v>
      </c>
    </row>
  </sheetData>
  <mergeCells count="6">
    <mergeCell ref="B33:B35"/>
    <mergeCell ref="B12:B14"/>
    <mergeCell ref="B15:B17"/>
    <mergeCell ref="B24:B26"/>
    <mergeCell ref="B27:B29"/>
    <mergeCell ref="B30:B32"/>
  </mergeCells>
  <pageMargins left="0.7" right="0.7" top="0.75" bottom="0.75" header="0.3" footer="0.3"/>
  <pageSetup paperSize="9" orientation="portrait" r:id="rId1"/>
  <ignoredErrors>
    <ignoredError sqref="I14 I17 I20 I23 I26 I29 I32:I34 O14 O17 O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2022-03-10T14:42:16Z</dcterms:modified>
</cp:coreProperties>
</file>