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7_Focus 75+\"/>
    </mc:Choice>
  </mc:AlternateContent>
  <bookViews>
    <workbookView xWindow="120" yWindow="210" windowWidth="24920" windowHeight="12020"/>
  </bookViews>
  <sheets>
    <sheet name="Data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L42" i="15" l="1"/>
  <c r="Q40" i="15" l="1"/>
  <c r="Q43" i="15"/>
  <c r="Q42" i="15"/>
  <c r="Q41" i="15"/>
  <c r="Q39" i="15"/>
  <c r="Q38" i="15"/>
  <c r="Q37" i="15"/>
  <c r="Q36" i="15"/>
  <c r="Q35" i="15"/>
  <c r="Q44" i="15" l="1"/>
  <c r="Q45" i="15"/>
  <c r="Q46" i="15"/>
  <c r="D46" i="15" l="1"/>
  <c r="F46" i="15"/>
  <c r="H46" i="15"/>
  <c r="N46" i="15"/>
  <c r="L46" i="15"/>
  <c r="H38" i="15"/>
  <c r="F38" i="15"/>
  <c r="L38" i="15"/>
  <c r="N38" i="15"/>
  <c r="F42" i="15"/>
  <c r="H42" i="15"/>
  <c r="N42" i="15"/>
  <c r="N45" i="15"/>
  <c r="L45" i="15"/>
  <c r="D45" i="15"/>
  <c r="H45" i="15"/>
  <c r="F45" i="15"/>
  <c r="H43" i="15"/>
  <c r="F43" i="15"/>
  <c r="N43" i="15"/>
  <c r="L43" i="15"/>
  <c r="P43" i="15"/>
  <c r="F39" i="15"/>
  <c r="H39" i="15"/>
  <c r="N39" i="15"/>
  <c r="L39" i="15"/>
  <c r="F41" i="15"/>
  <c r="L41" i="15"/>
  <c r="N41" i="15"/>
  <c r="H41" i="15"/>
  <c r="H36" i="15"/>
  <c r="F36" i="15"/>
  <c r="L36" i="15"/>
  <c r="N36" i="15"/>
  <c r="D36" i="15"/>
  <c r="H44" i="15"/>
  <c r="L44" i="15"/>
  <c r="P44" i="15"/>
  <c r="N44" i="15"/>
  <c r="F44" i="15"/>
  <c r="H37" i="15"/>
  <c r="L37" i="15"/>
  <c r="F37" i="15"/>
  <c r="N37" i="15"/>
  <c r="D41" i="15"/>
  <c r="F40" i="15"/>
  <c r="H40" i="15"/>
  <c r="N40" i="15"/>
  <c r="L40" i="15"/>
  <c r="J43" i="15"/>
  <c r="D43" i="15"/>
  <c r="J42" i="15"/>
  <c r="D42" i="15"/>
  <c r="J37" i="15"/>
  <c r="D37" i="15"/>
  <c r="J44" i="15"/>
  <c r="D44" i="15"/>
  <c r="J38" i="15"/>
  <c r="D38" i="15"/>
  <c r="J39" i="15"/>
  <c r="D39" i="15"/>
  <c r="L35" i="15"/>
  <c r="F35" i="15"/>
  <c r="N35" i="15"/>
  <c r="H35" i="15"/>
  <c r="D40" i="15"/>
  <c r="J41" i="15"/>
  <c r="J36" i="15"/>
  <c r="J40" i="15"/>
  <c r="J46" i="15"/>
  <c r="P46" i="15"/>
  <c r="J35" i="15"/>
  <c r="D35" i="15"/>
  <c r="J45" i="15"/>
  <c r="P45" i="15"/>
</calcChain>
</file>

<file path=xl/sharedStrings.xml><?xml version="1.0" encoding="utf-8"?>
<sst xmlns="http://schemas.openxmlformats.org/spreadsheetml/2006/main" count="23" uniqueCount="17">
  <si>
    <t>Référence : Carte sanitaire 2021</t>
  </si>
  <si>
    <t>CHdN</t>
  </si>
  <si>
    <t>CHEM</t>
  </si>
  <si>
    <t>HRS</t>
  </si>
  <si>
    <t>CHK</t>
  </si>
  <si>
    <t>ZITHA</t>
  </si>
  <si>
    <t>CSM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</si>
  <si>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</si>
  <si>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</si>
  <si>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</si>
  <si>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CHL</t>
  </si>
  <si>
    <t>TOTAL</t>
  </si>
  <si>
    <t xml:space="preserve">CSM </t>
  </si>
  <si>
    <t>Moy. 2010-14</t>
  </si>
  <si>
    <t>2020 (p)</t>
  </si>
  <si>
    <t>Unités : Nombre de journées</t>
  </si>
  <si>
    <t>Figure : Evolution de la répartition des journées d'hospitalisation des patients âgés de 75 ans et plus,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</si>
</sst>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%"/>
    <numFmt numFmtId="168" formatCode="&quot;[&quot;#,##0&quot;]&quot;;&quot;[-&quot;#,##0&quot;]&quot;"/>
    <numFmt numFmtId="169" formatCode="&quot;[&quot;#,###.#&quot;]&quot;;&quot;[-&quot;#,###.#&quot;]&quot;"/>
    <numFmt numFmtId="170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7558519241921"/>
      </right>
      <top/>
      <bottom style="medium">
        <color theme="3" tint="0.399945066682943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6" fontId="0" fillId="0" borderId="0" xfId="0" applyNumberFormat="1"/>
    <xf numFmtId="0" fontId="0" fillId="2" borderId="1" xfId="0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7" fontId="0" fillId="0" borderId="0" xfId="0" applyNumberFormat="1"/>
    <xf numFmtId="0" fontId="8" fillId="2" borderId="4" xfId="0" applyFont="1" applyFill="1" applyBorder="1"/>
    <xf numFmtId="167" fontId="0" fillId="2" borderId="0" xfId="0" applyNumberFormat="1" applyFill="1" applyBorder="1"/>
    <xf numFmtId="0" fontId="6" fillId="0" borderId="0" xfId="0" applyFont="1"/>
    <xf numFmtId="3" fontId="0" fillId="2" borderId="0" xfId="0" applyNumberFormat="1" applyFill="1" applyBorder="1"/>
    <xf numFmtId="168" fontId="0" fillId="2" borderId="0" xfId="0" applyNumberFormat="1" applyFill="1" applyBorder="1"/>
    <xf numFmtId="166" fontId="0" fillId="2" borderId="0" xfId="0" applyNumberFormat="1" applyFill="1" applyBorder="1"/>
    <xf numFmtId="0" fontId="0" fillId="3" borderId="0" xfId="0" applyFill="1" applyBorder="1"/>
    <xf numFmtId="3" fontId="0" fillId="3" borderId="0" xfId="0" applyNumberFormat="1" applyFill="1" applyBorder="1"/>
    <xf numFmtId="169" fontId="0" fillId="2" borderId="0" xfId="0" applyNumberFormat="1" applyFill="1" applyBorder="1"/>
    <xf numFmtId="0" fontId="9" fillId="3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3" borderId="4" xfId="0" applyFont="1" applyFill="1" applyBorder="1"/>
    <xf numFmtId="167" fontId="0" fillId="3" borderId="0" xfId="0" applyNumberFormat="1" applyFill="1" applyBorder="1"/>
    <xf numFmtId="3" fontId="0" fillId="2" borderId="7" xfId="0" applyNumberFormat="1" applyFill="1" applyBorder="1"/>
    <xf numFmtId="167" fontId="0" fillId="2" borderId="7" xfId="0" applyNumberFormat="1" applyFill="1" applyBorder="1"/>
    <xf numFmtId="3" fontId="0" fillId="2" borderId="5" xfId="0" applyNumberFormat="1" applyFill="1" applyBorder="1"/>
    <xf numFmtId="3" fontId="0" fillId="3" borderId="5" xfId="0" applyNumberFormat="1" applyFill="1" applyBorder="1"/>
    <xf numFmtId="3" fontId="0" fillId="2" borderId="8" xfId="0" applyNumberFormat="1" applyFill="1" applyBorder="1"/>
    <xf numFmtId="170" fontId="0" fillId="2" borderId="5" xfId="0" applyNumberFormat="1" applyFill="1" applyBorder="1"/>
    <xf numFmtId="0" fontId="0" fillId="3" borderId="0" xfId="0" applyFill="1"/>
    <xf numFmtId="0" fontId="6" fillId="3" borderId="0" xfId="0" applyFont="1" applyFill="1"/>
    <xf numFmtId="168" fontId="0" fillId="3" borderId="0" xfId="0" applyNumberFormat="1" applyFill="1" applyBorder="1"/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b-LU" sz="900" b="1">
                <a:solidFill>
                  <a:sysClr val="windowText" lastClr="000000"/>
                </a:solidFill>
              </a:rPr>
              <a:t>Evolution de</a:t>
            </a:r>
            <a:r>
              <a:rPr lang="lb-LU" sz="900" b="1" baseline="0">
                <a:solidFill>
                  <a:sysClr val="windowText" lastClr="000000"/>
                </a:solidFill>
              </a:rPr>
              <a:t> la</a:t>
            </a:r>
            <a:r>
              <a:rPr lang="lb-LU" sz="900" b="1">
                <a:solidFill>
                  <a:sysClr val="windowText" lastClr="000000"/>
                </a:solidFill>
              </a:rPr>
              <a:t> répartition des journées</a:t>
            </a:r>
            <a:r>
              <a:rPr lang="lb-LU" sz="900" b="1" baseline="0">
                <a:solidFill>
                  <a:sysClr val="windowText" lastClr="000000"/>
                </a:solidFill>
              </a:rPr>
              <a:t> d'hospitalisation des patients âgés de 75 ans et plus, </a:t>
            </a:r>
          </a:p>
          <a:p>
            <a:pPr>
              <a:defRPr sz="900"/>
            </a:pPr>
            <a:r>
              <a:rPr lang="lb-LU" sz="900" b="1">
                <a:solidFill>
                  <a:sysClr val="windowText" lastClr="000000"/>
                </a:solidFill>
              </a:rPr>
              <a:t>par établissement,</a:t>
            </a:r>
            <a:r>
              <a:rPr lang="lb-LU" sz="900" b="1" baseline="0">
                <a:solidFill>
                  <a:sysClr val="windowText" lastClr="000000"/>
                </a:solidFill>
              </a:rPr>
              <a:t> 2010-2020</a:t>
            </a:r>
            <a:endParaRPr lang="lb-LU" sz="9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Data!$P$34</c:f>
              <c:strCache>
                <c:ptCount val="1"/>
                <c:pt idx="0">
                  <c:v>HRS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Data!$P$35:$P$46</c15:sqref>
                  </c15:fullRef>
                </c:ext>
              </c:extLst>
              <c:f>Data!$P$40:$P$46</c:f>
              <c:numCache>
                <c:formatCode>0.0%</c:formatCode>
                <c:ptCount val="7"/>
                <c:pt idx="3">
                  <c:v>0.30477685475879568</c:v>
                </c:pt>
                <c:pt idx="4">
                  <c:v>0.31735414856596472</c:v>
                </c:pt>
                <c:pt idx="5">
                  <c:v>0.29294760100715189</c:v>
                </c:pt>
                <c:pt idx="6">
                  <c:v>0.27539446791115957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Data!$P$35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6B7-4310-BEF6-9322C5E64600}"/>
                      </c:ext>
                    </c:extLst>
                  </c15:dLbl>
                </c15:categoryFilterException>
                <c15:categoryFilterException>
                  <c15:sqref>Data!$P$36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6B7-4310-BEF6-9322C5E64600}"/>
                      </c:ext>
                    </c:extLst>
                  </c15:dLbl>
                </c15:categoryFilterException>
                <c15:categoryFilterException>
                  <c15:sqref>Data!$P$37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6B7-4310-BEF6-9322C5E64600}"/>
                      </c:ext>
                    </c:extLst>
                  </c15:dLbl>
                </c15:categoryFilterException>
                <c15:categoryFilterException>
                  <c15:sqref>Data!$P$38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6B7-4310-BEF6-9322C5E64600}"/>
                      </c:ext>
                    </c:extLst>
                  </c15:dLbl>
                </c15:categoryFilterException>
                <c15:categoryFilterException>
                  <c15:sqref>Data!$P$39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6B7-4310-BEF6-9322C5E646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42FC-49E8-A530-E8D24223B0F8}"/>
            </c:ext>
          </c:extLst>
        </c:ser>
        <c:ser>
          <c:idx val="4"/>
          <c:order val="1"/>
          <c:tx>
            <c:strRef>
              <c:f>Data!$N$34</c:f>
              <c:strCache>
                <c:ptCount val="1"/>
                <c:pt idx="0">
                  <c:v>CSM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3-49EE-B6A6-EE1B6BC04C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3-49EE-B6A6-EE1B6BC04C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3-49EE-B6A6-EE1B6BC04C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3-49EE-B6A6-EE1B6BC04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Data!$N$35:$N$46</c15:sqref>
                  </c15:fullRef>
                </c:ext>
              </c:extLst>
              <c:f>Data!$N$40:$N$46</c:f>
              <c:numCache>
                <c:formatCode>0.0%</c:formatCode>
                <c:ptCount val="7"/>
                <c:pt idx="0">
                  <c:v>7.1580327538656993E-2</c:v>
                </c:pt>
                <c:pt idx="1">
                  <c:v>8.4784271586500815E-2</c:v>
                </c:pt>
                <c:pt idx="2">
                  <c:v>8.42352381257465E-2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FC-49E8-A530-E8D24223B0F8}"/>
            </c:ext>
          </c:extLst>
        </c:ser>
        <c:ser>
          <c:idx val="3"/>
          <c:order val="2"/>
          <c:tx>
            <c:strRef>
              <c:f>Data!$L$34</c:f>
              <c:strCache>
                <c:ptCount val="1"/>
                <c:pt idx="0">
                  <c:v>ZITHA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3-49EE-B6A6-EE1B6BC04C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3-49EE-B6A6-EE1B6BC04C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3-49EE-B6A6-EE1B6BC04C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3-49EE-B6A6-EE1B6BC04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Data!$L$35:$L$46</c15:sqref>
                  </c15:fullRef>
                </c:ext>
              </c:extLst>
              <c:f>Data!$L$40:$L$46</c:f>
              <c:numCache>
                <c:formatCode>0.0%</c:formatCode>
                <c:ptCount val="7"/>
                <c:pt idx="0">
                  <c:v>0.12220627653311023</c:v>
                </c:pt>
                <c:pt idx="1">
                  <c:v>0.10424444970586629</c:v>
                </c:pt>
                <c:pt idx="2">
                  <c:v>8.3000000000000004E-2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FC-49E8-A530-E8D24223B0F8}"/>
            </c:ext>
          </c:extLst>
        </c:ser>
        <c:ser>
          <c:idx val="2"/>
          <c:order val="3"/>
          <c:tx>
            <c:strRef>
              <c:f>Data!$J$34</c:f>
              <c:strCache>
                <c:ptCount val="1"/>
                <c:pt idx="0">
                  <c:v>CHK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3-49EE-B6A6-EE1B6BC04C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3-49EE-B6A6-EE1B6BC04C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3-49EE-B6A6-EE1B6BC04C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3-49EE-B6A6-EE1B6BC04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Data!$J$35:$J$46</c15:sqref>
                  </c15:fullRef>
                </c:ext>
              </c:extLst>
              <c:f>Data!$J$40:$J$46</c:f>
              <c:numCache>
                <c:formatCode>0.0%</c:formatCode>
                <c:ptCount val="7"/>
                <c:pt idx="0">
                  <c:v>0.14828328840135105</c:v>
                </c:pt>
                <c:pt idx="1">
                  <c:v>0.14372939698034859</c:v>
                </c:pt>
                <c:pt idx="2">
                  <c:v>0.14597815292949354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C-49E8-A530-E8D24223B0F8}"/>
            </c:ext>
          </c:extLst>
        </c:ser>
        <c:ser>
          <c:idx val="1"/>
          <c:order val="4"/>
          <c:tx>
            <c:strRef>
              <c:f>Data!$H$34</c:f>
              <c:strCache>
                <c:ptCount val="1"/>
                <c:pt idx="0">
                  <c:v>CHEM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Data!$H$35:$H$46</c15:sqref>
                  </c15:fullRef>
                </c:ext>
              </c:extLst>
              <c:f>Data!$H$40:$H$46</c:f>
              <c:numCache>
                <c:formatCode>0.0%</c:formatCode>
                <c:ptCount val="7"/>
                <c:pt idx="0">
                  <c:v>0.29434709181618174</c:v>
                </c:pt>
                <c:pt idx="1">
                  <c:v>0.30221556449997267</c:v>
                </c:pt>
                <c:pt idx="2">
                  <c:v>0.30205153785254374</c:v>
                </c:pt>
                <c:pt idx="3">
                  <c:v>0.30943516794932346</c:v>
                </c:pt>
                <c:pt idx="4">
                  <c:v>0.31006789774425031</c:v>
                </c:pt>
                <c:pt idx="5">
                  <c:v>0.31112865477953372</c:v>
                </c:pt>
                <c:pt idx="6">
                  <c:v>0.30127265294999317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FC-49E8-A530-E8D24223B0F8}"/>
            </c:ext>
          </c:extLst>
        </c:ser>
        <c:ser>
          <c:idx val="0"/>
          <c:order val="5"/>
          <c:tx>
            <c:strRef>
              <c:f>Data!$F$34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Data!$F$35:$F$46</c15:sqref>
                  </c15:fullRef>
                </c:ext>
              </c:extLst>
              <c:f>Data!$F$40:$F$46</c:f>
              <c:numCache>
                <c:formatCode>0.0%</c:formatCode>
                <c:ptCount val="7"/>
                <c:pt idx="0">
                  <c:v>0.19292282544699574</c:v>
                </c:pt>
                <c:pt idx="1">
                  <c:v>0.20141785200429818</c:v>
                </c:pt>
                <c:pt idx="2">
                  <c:v>0.2143337650272974</c:v>
                </c:pt>
                <c:pt idx="3">
                  <c:v>0.2184035784735921</c:v>
                </c:pt>
                <c:pt idx="4">
                  <c:v>0.2118529142704785</c:v>
                </c:pt>
                <c:pt idx="5">
                  <c:v>0.22520776011472937</c:v>
                </c:pt>
                <c:pt idx="6">
                  <c:v>0.22883771631012401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FC-49E8-A530-E8D24223B0F8}"/>
            </c:ext>
          </c:extLst>
        </c:ser>
        <c:ser>
          <c:idx val="5"/>
          <c:order val="6"/>
          <c:tx>
            <c:strRef>
              <c:f>Data!$D$34</c:f>
              <c:strCache>
                <c:ptCount val="1"/>
                <c:pt idx="0">
                  <c:v>CHdN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Data!$B$35:$B$46</c15:sqref>
                  </c15:fullRef>
                </c:ext>
              </c:extLst>
              <c:f>Data!$B$40:$B$46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Data!$D$35:$D$46</c15:sqref>
                  </c15:fullRef>
                </c:ext>
              </c:extLst>
              <c:f>Data!$D$40:$D$46</c:f>
              <c:numCache>
                <c:formatCode>0.0%</c:formatCode>
                <c:ptCount val="7"/>
                <c:pt idx="0">
                  <c:v>0.17066019026370424</c:v>
                </c:pt>
                <c:pt idx="1">
                  <c:v>0.16360846522301345</c:v>
                </c:pt>
                <c:pt idx="2">
                  <c:v>0.17092335220278329</c:v>
                </c:pt>
                <c:pt idx="3">
                  <c:v>0.16738439881828873</c:v>
                </c:pt>
                <c:pt idx="4">
                  <c:v>0.16072503941930649</c:v>
                </c:pt>
                <c:pt idx="5">
                  <c:v>0.17071598409858504</c:v>
                </c:pt>
                <c:pt idx="6">
                  <c:v>0.19449516282872326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FC-49E8-A530-E8D24223B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8316544"/>
        <c:axId val="108318080"/>
      </c:barChart>
      <c:catAx>
        <c:axId val="1083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18080"/>
        <c:crosses val="autoZero"/>
        <c:auto val="1"/>
        <c:lblAlgn val="ctr"/>
        <c:lblOffset val="100"/>
        <c:noMultiLvlLbl val="0"/>
      </c:catAx>
      <c:valAx>
        <c:axId val="108318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165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9</xdr:row>
      <xdr:rowOff>0</xdr:rowOff>
    </xdr:from>
    <xdr:to>
      <xdr:col>11</xdr:col>
      <xdr:colOff>57151</xdr:colOff>
      <xdr:row>29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E9573-748E-4FB8-AD31-0D9F5AC1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9"/>
  <sheetViews>
    <sheetView showGridLines="0" tabSelected="1" topLeftCell="A39" workbookViewId="0">
      <selection activeCell="A58" sqref="A49:XFD58"/>
    </sheetView>
  </sheetViews>
  <sheetFormatPr defaultColWidth="9.1796875" defaultRowHeight="14.5" x14ac:dyDescent="0.35"/>
  <cols>
    <col min="2" max="2" width="9.81640625" customWidth="1"/>
    <col min="3" max="3" width="9.453125" customWidth="1"/>
    <col min="9" max="9" width="9.1796875" customWidth="1"/>
  </cols>
  <sheetData>
    <row r="2" spans="2:11" x14ac:dyDescent="0.35">
      <c r="B2" s="2" t="s">
        <v>16</v>
      </c>
    </row>
    <row r="3" spans="2:11" x14ac:dyDescent="0.35">
      <c r="B3" s="1"/>
    </row>
    <row r="4" spans="2:11" x14ac:dyDescent="0.35">
      <c r="B4" s="1" t="s">
        <v>0</v>
      </c>
    </row>
    <row r="5" spans="2:11" x14ac:dyDescent="0.35">
      <c r="B5" s="3" t="s">
        <v>7</v>
      </c>
    </row>
    <row r="6" spans="2:11" x14ac:dyDescent="0.35">
      <c r="B6" s="1" t="s">
        <v>8</v>
      </c>
    </row>
    <row r="7" spans="2:11" ht="26.5" customHeight="1" x14ac:dyDescent="0.35">
      <c r="B7" s="33" t="s">
        <v>9</v>
      </c>
      <c r="C7" s="33"/>
      <c r="D7" s="33"/>
      <c r="E7" s="33"/>
      <c r="F7" s="33"/>
      <c r="G7" s="33"/>
      <c r="H7" s="33"/>
      <c r="I7" s="33"/>
      <c r="J7" s="33"/>
      <c r="K7" s="33"/>
    </row>
    <row r="8" spans="2:11" x14ac:dyDescent="0.35">
      <c r="B8" s="1" t="s">
        <v>15</v>
      </c>
    </row>
    <row r="9" spans="2:11" x14ac:dyDescent="0.35">
      <c r="E9" s="28"/>
      <c r="F9" s="28"/>
      <c r="G9" s="28"/>
      <c r="H9" s="28"/>
      <c r="I9" s="29"/>
      <c r="J9" s="28"/>
    </row>
    <row r="33" spans="2:28" ht="15" thickBot="1" x14ac:dyDescent="0.4">
      <c r="U33" s="4"/>
      <c r="V33" s="4"/>
      <c r="W33" s="4"/>
      <c r="X33" s="4"/>
      <c r="Y33" s="4"/>
      <c r="Z33" s="4"/>
      <c r="AA33" s="4"/>
      <c r="AB33" s="4"/>
    </row>
    <row r="34" spans="2:28" x14ac:dyDescent="0.35">
      <c r="B34" s="5"/>
      <c r="C34" s="6" t="s">
        <v>1</v>
      </c>
      <c r="D34" s="6" t="s">
        <v>1</v>
      </c>
      <c r="E34" s="6" t="s">
        <v>10</v>
      </c>
      <c r="F34" s="6" t="s">
        <v>10</v>
      </c>
      <c r="G34" s="6" t="s">
        <v>2</v>
      </c>
      <c r="H34" s="6" t="s">
        <v>2</v>
      </c>
      <c r="I34" s="6" t="s">
        <v>4</v>
      </c>
      <c r="J34" s="6" t="s">
        <v>4</v>
      </c>
      <c r="K34" s="6" t="s">
        <v>5</v>
      </c>
      <c r="L34" s="6" t="s">
        <v>5</v>
      </c>
      <c r="M34" s="6" t="s">
        <v>6</v>
      </c>
      <c r="N34" s="6" t="s">
        <v>12</v>
      </c>
      <c r="O34" s="6" t="s">
        <v>3</v>
      </c>
      <c r="P34" s="6" t="s">
        <v>3</v>
      </c>
      <c r="Q34" s="7" t="s">
        <v>11</v>
      </c>
      <c r="T34" s="4"/>
    </row>
    <row r="35" spans="2:28" x14ac:dyDescent="0.35">
      <c r="B35" s="20">
        <v>2010</v>
      </c>
      <c r="C35" s="16">
        <v>35332</v>
      </c>
      <c r="D35" s="21">
        <f>C35/Q35</f>
        <v>0.17475171131246786</v>
      </c>
      <c r="E35" s="16">
        <v>38390</v>
      </c>
      <c r="F35" s="21">
        <f t="shared" ref="F35:F46" si="0">E35/Q35</f>
        <v>0.18987654809480473</v>
      </c>
      <c r="G35" s="16">
        <v>61017</v>
      </c>
      <c r="H35" s="21">
        <f t="shared" ref="H35:H46" si="1">G35/Q35</f>
        <v>0.30178945910655641</v>
      </c>
      <c r="I35" s="16">
        <v>30034</v>
      </c>
      <c r="J35" s="21">
        <f t="shared" ref="J35:J46" si="2">I35/Q35</f>
        <v>0.14854785739722234</v>
      </c>
      <c r="K35" s="16">
        <v>23957</v>
      </c>
      <c r="L35" s="21">
        <f>K35/Q35</f>
        <v>0.11849107743441617</v>
      </c>
      <c r="M35" s="16">
        <v>13454</v>
      </c>
      <c r="N35" s="21">
        <f>M35/Q35</f>
        <v>6.6543346654532501E-2</v>
      </c>
      <c r="O35" s="30"/>
      <c r="P35" s="21"/>
      <c r="Q35" s="25">
        <f>SUM(C35+E35+G35+I35+K35+M35)</f>
        <v>202184</v>
      </c>
      <c r="S35" s="8"/>
    </row>
    <row r="36" spans="2:28" x14ac:dyDescent="0.35">
      <c r="B36" s="9">
        <v>2011</v>
      </c>
      <c r="C36" s="12">
        <v>34866</v>
      </c>
      <c r="D36" s="10">
        <f t="shared" ref="D36:D46" si="3">C36/Q36</f>
        <v>0.17154496745339415</v>
      </c>
      <c r="E36" s="12">
        <v>37929</v>
      </c>
      <c r="F36" s="10">
        <f t="shared" si="0"/>
        <v>0.18661530059484271</v>
      </c>
      <c r="G36" s="12">
        <v>60081</v>
      </c>
      <c r="H36" s="10">
        <f t="shared" si="1"/>
        <v>0.29560583920057859</v>
      </c>
      <c r="I36" s="12">
        <v>30359</v>
      </c>
      <c r="J36" s="10">
        <f t="shared" si="2"/>
        <v>0.14936997840066521</v>
      </c>
      <c r="K36" s="12">
        <v>25941</v>
      </c>
      <c r="L36" s="10">
        <f>K36/Q36</f>
        <v>0.12763288019011351</v>
      </c>
      <c r="M36" s="12">
        <v>14071</v>
      </c>
      <c r="N36" s="10">
        <f t="shared" ref="N36:N46" si="4">M36/Q36</f>
        <v>6.923103416040581E-2</v>
      </c>
      <c r="O36" s="13"/>
      <c r="P36" s="10"/>
      <c r="Q36" s="24">
        <f>SUM(C36+E36+G36+I36+K36+M36)</f>
        <v>203247</v>
      </c>
      <c r="S36" s="8"/>
    </row>
    <row r="37" spans="2:28" x14ac:dyDescent="0.35">
      <c r="B37" s="20">
        <v>2012</v>
      </c>
      <c r="C37" s="16">
        <v>34653</v>
      </c>
      <c r="D37" s="21">
        <f t="shared" si="3"/>
        <v>0.16414198829079749</v>
      </c>
      <c r="E37" s="16">
        <v>40465</v>
      </c>
      <c r="F37" s="21">
        <f t="shared" si="0"/>
        <v>0.19167187707232042</v>
      </c>
      <c r="G37" s="16">
        <v>61294</v>
      </c>
      <c r="H37" s="21">
        <f t="shared" si="1"/>
        <v>0.29033327649254437</v>
      </c>
      <c r="I37" s="16">
        <v>33016</v>
      </c>
      <c r="J37" s="21">
        <f t="shared" si="2"/>
        <v>0.15638795733151442</v>
      </c>
      <c r="K37" s="16">
        <v>27068</v>
      </c>
      <c r="L37" s="21">
        <f>K37/Q37</f>
        <v>0.12821387294188977</v>
      </c>
      <c r="M37" s="16">
        <v>14620</v>
      </c>
      <c r="N37" s="21">
        <f t="shared" si="4"/>
        <v>6.9251027870933513E-2</v>
      </c>
      <c r="O37" s="30"/>
      <c r="P37" s="21"/>
      <c r="Q37" s="25">
        <f>SUM(C37+E37+G37+I37+K37+M37)</f>
        <v>211116</v>
      </c>
      <c r="S37" s="8"/>
    </row>
    <row r="38" spans="2:28" x14ac:dyDescent="0.35">
      <c r="B38" s="9">
        <v>2013</v>
      </c>
      <c r="C38" s="12">
        <v>35581</v>
      </c>
      <c r="D38" s="10">
        <f t="shared" si="3"/>
        <v>0.17233679805484786</v>
      </c>
      <c r="E38" s="12">
        <v>41627</v>
      </c>
      <c r="F38" s="10">
        <f t="shared" si="0"/>
        <v>0.2016206372116903</v>
      </c>
      <c r="G38" s="12">
        <v>60835</v>
      </c>
      <c r="H38" s="10">
        <f t="shared" si="1"/>
        <v>0.29465470643508246</v>
      </c>
      <c r="I38" s="12">
        <v>30754</v>
      </c>
      <c r="J38" s="10">
        <f t="shared" si="2"/>
        <v>0.1489571930912226</v>
      </c>
      <c r="K38" s="12">
        <v>24714</v>
      </c>
      <c r="L38" s="10">
        <f>K38/Q38</f>
        <v>0.11970241497224671</v>
      </c>
      <c r="M38" s="12">
        <v>12951</v>
      </c>
      <c r="N38" s="10">
        <f t="shared" si="4"/>
        <v>6.2728250234910063E-2</v>
      </c>
      <c r="O38" s="13"/>
      <c r="P38" s="10"/>
      <c r="Q38" s="24">
        <f>SUM(C38+E38+G38+I38+K38+M38)</f>
        <v>206462</v>
      </c>
      <c r="S38" s="8"/>
    </row>
    <row r="39" spans="2:28" x14ac:dyDescent="0.35">
      <c r="B39" s="20">
        <v>2014</v>
      </c>
      <c r="C39" s="16">
        <v>35804</v>
      </c>
      <c r="D39" s="21">
        <f t="shared" si="3"/>
        <v>0.17076928213370982</v>
      </c>
      <c r="E39" s="16">
        <v>40815</v>
      </c>
      <c r="F39" s="21">
        <f t="shared" si="0"/>
        <v>0.19466954112075091</v>
      </c>
      <c r="G39" s="16">
        <v>60737</v>
      </c>
      <c r="H39" s="21">
        <f t="shared" si="1"/>
        <v>0.2896886908992049</v>
      </c>
      <c r="I39" s="16">
        <v>28965</v>
      </c>
      <c r="J39" s="21">
        <f t="shared" si="2"/>
        <v>0.13815026971854832</v>
      </c>
      <c r="K39" s="16">
        <v>24519</v>
      </c>
      <c r="L39" s="21">
        <f t="shared" ref="L39:L46" si="5">K39/Q39</f>
        <v>0.11694481143549411</v>
      </c>
      <c r="M39" s="16">
        <v>18823</v>
      </c>
      <c r="N39" s="21">
        <f t="shared" si="4"/>
        <v>8.9777404692291909E-2</v>
      </c>
      <c r="O39" s="30"/>
      <c r="P39" s="21"/>
      <c r="Q39" s="25">
        <f>SUM(C39+E39+G39+I39+K39+M39)</f>
        <v>209663</v>
      </c>
      <c r="S39" s="8"/>
    </row>
    <row r="40" spans="2:28" x14ac:dyDescent="0.35">
      <c r="B40" s="9" t="s">
        <v>13</v>
      </c>
      <c r="C40" s="14">
        <v>35247.199999999997</v>
      </c>
      <c r="D40" s="10">
        <f t="shared" si="3"/>
        <v>0.17066019026370424</v>
      </c>
      <c r="E40" s="14">
        <v>39845.199999999997</v>
      </c>
      <c r="F40" s="10">
        <f t="shared" si="0"/>
        <v>0.19292282544699574</v>
      </c>
      <c r="G40" s="14">
        <v>60792.800000000003</v>
      </c>
      <c r="H40" s="10">
        <f t="shared" si="1"/>
        <v>0.29434709181618174</v>
      </c>
      <c r="I40" s="14">
        <v>30625.599999999999</v>
      </c>
      <c r="J40" s="10">
        <f t="shared" si="2"/>
        <v>0.14828328840135105</v>
      </c>
      <c r="K40" s="14">
        <v>25239.8</v>
      </c>
      <c r="L40" s="10">
        <f t="shared" si="5"/>
        <v>0.12220627653311023</v>
      </c>
      <c r="M40" s="14">
        <v>14783.8</v>
      </c>
      <c r="N40" s="10">
        <f t="shared" si="4"/>
        <v>7.1580327538656993E-2</v>
      </c>
      <c r="O40" s="17"/>
      <c r="P40" s="10"/>
      <c r="Q40" s="27">
        <f>C40+E40+G40+I40+K40+M40</f>
        <v>206534.39999999999</v>
      </c>
      <c r="S40" s="8"/>
    </row>
    <row r="41" spans="2:28" x14ac:dyDescent="0.35">
      <c r="B41" s="20">
        <v>2015</v>
      </c>
      <c r="C41" s="16">
        <v>35933</v>
      </c>
      <c r="D41" s="21">
        <f t="shared" si="3"/>
        <v>0.16360846522301345</v>
      </c>
      <c r="E41" s="16">
        <v>44237</v>
      </c>
      <c r="F41" s="21">
        <f t="shared" si="0"/>
        <v>0.20141785200429818</v>
      </c>
      <c r="G41" s="16">
        <v>66375</v>
      </c>
      <c r="H41" s="21">
        <f t="shared" si="1"/>
        <v>0.30221556449997267</v>
      </c>
      <c r="I41" s="15">
        <v>31567</v>
      </c>
      <c r="J41" s="21">
        <f t="shared" si="2"/>
        <v>0.14372939698034859</v>
      </c>
      <c r="K41" s="15">
        <v>22895</v>
      </c>
      <c r="L41" s="21">
        <f t="shared" si="5"/>
        <v>0.10424444970586629</v>
      </c>
      <c r="M41" s="15">
        <v>18621</v>
      </c>
      <c r="N41" s="21">
        <f t="shared" si="4"/>
        <v>8.4784271586500815E-2</v>
      </c>
      <c r="O41" s="30"/>
      <c r="P41" s="21"/>
      <c r="Q41" s="25">
        <f>SUM(C41+E41+G41+I41+K41+M41)</f>
        <v>219628</v>
      </c>
      <c r="S41" s="8"/>
      <c r="T41" s="4"/>
      <c r="U41" s="4"/>
      <c r="V41" s="4"/>
      <c r="W41" s="4"/>
      <c r="X41" s="4"/>
      <c r="Y41" s="4"/>
      <c r="Z41" s="4"/>
    </row>
    <row r="42" spans="2:28" x14ac:dyDescent="0.35">
      <c r="B42" s="9">
        <v>2016</v>
      </c>
      <c r="C42" s="12">
        <v>37350</v>
      </c>
      <c r="D42" s="10">
        <f t="shared" si="3"/>
        <v>0.17092335220278329</v>
      </c>
      <c r="E42" s="12">
        <v>46836</v>
      </c>
      <c r="F42" s="10">
        <f t="shared" si="0"/>
        <v>0.2143337650272974</v>
      </c>
      <c r="G42" s="12">
        <v>66004</v>
      </c>
      <c r="H42" s="10">
        <f t="shared" si="1"/>
        <v>0.30205153785254374</v>
      </c>
      <c r="I42" s="12">
        <v>31899</v>
      </c>
      <c r="J42" s="10">
        <f t="shared" si="2"/>
        <v>0.14597815292949354</v>
      </c>
      <c r="K42" s="12">
        <v>18023</v>
      </c>
      <c r="L42" s="10">
        <f>8.3%</f>
        <v>8.3000000000000004E-2</v>
      </c>
      <c r="M42" s="12">
        <v>18407</v>
      </c>
      <c r="N42" s="10">
        <f t="shared" si="4"/>
        <v>8.42352381257465E-2</v>
      </c>
      <c r="O42" s="13"/>
      <c r="P42" s="10"/>
      <c r="Q42" s="24">
        <f>SUM(C42+E42+G42+I42+K42+M42)</f>
        <v>218519</v>
      </c>
      <c r="S42" s="8"/>
    </row>
    <row r="43" spans="2:28" x14ac:dyDescent="0.35">
      <c r="B43" s="20">
        <v>2017</v>
      </c>
      <c r="C43" s="16">
        <v>36148</v>
      </c>
      <c r="D43" s="21">
        <f t="shared" si="3"/>
        <v>0.16738439881828873</v>
      </c>
      <c r="E43" s="16">
        <v>47166</v>
      </c>
      <c r="F43" s="21">
        <f t="shared" si="0"/>
        <v>0.2184035784735921</v>
      </c>
      <c r="G43" s="16">
        <v>66825</v>
      </c>
      <c r="H43" s="21">
        <f t="shared" si="1"/>
        <v>0.30943516794932346</v>
      </c>
      <c r="I43" s="18">
        <v>0</v>
      </c>
      <c r="J43" s="21">
        <f t="shared" si="2"/>
        <v>0</v>
      </c>
      <c r="K43" s="18">
        <v>0</v>
      </c>
      <c r="L43" s="21">
        <f t="shared" si="5"/>
        <v>0</v>
      </c>
      <c r="M43" s="18">
        <v>0</v>
      </c>
      <c r="N43" s="21">
        <f t="shared" si="4"/>
        <v>0</v>
      </c>
      <c r="O43" s="16">
        <v>65819</v>
      </c>
      <c r="P43" s="21">
        <f t="shared" ref="P43:P46" si="6">O43/Q43</f>
        <v>0.30477685475879568</v>
      </c>
      <c r="Q43" s="25">
        <f>SUM(C43+E43+G43+I43+K43+M43+O43)</f>
        <v>215958</v>
      </c>
      <c r="S43" s="8"/>
    </row>
    <row r="44" spans="2:28" x14ac:dyDescent="0.35">
      <c r="B44" s="9">
        <v>2018</v>
      </c>
      <c r="C44" s="12">
        <v>34963</v>
      </c>
      <c r="D44" s="10">
        <f t="shared" si="3"/>
        <v>0.16072503941930649</v>
      </c>
      <c r="E44" s="12">
        <v>46085</v>
      </c>
      <c r="F44" s="10">
        <f t="shared" si="0"/>
        <v>0.2118529142704785</v>
      </c>
      <c r="G44" s="12">
        <v>67450</v>
      </c>
      <c r="H44" s="10">
        <f t="shared" si="1"/>
        <v>0.31006789774425031</v>
      </c>
      <c r="I44" s="19">
        <v>0</v>
      </c>
      <c r="J44" s="10">
        <f t="shared" si="2"/>
        <v>0</v>
      </c>
      <c r="K44" s="19">
        <v>0</v>
      </c>
      <c r="L44" s="10">
        <f t="shared" si="5"/>
        <v>0</v>
      </c>
      <c r="M44" s="19">
        <v>0</v>
      </c>
      <c r="N44" s="10">
        <f t="shared" si="4"/>
        <v>0</v>
      </c>
      <c r="O44" s="12">
        <v>69035</v>
      </c>
      <c r="P44" s="10">
        <f t="shared" si="6"/>
        <v>0.31735414856596472</v>
      </c>
      <c r="Q44" s="24">
        <f>SUM(C44+E44+G44+I44+K44+M44+O44)</f>
        <v>217533</v>
      </c>
      <c r="S44" s="8"/>
    </row>
    <row r="45" spans="2:28" x14ac:dyDescent="0.35">
      <c r="B45" s="20">
        <v>2019</v>
      </c>
      <c r="C45" s="16">
        <v>36545</v>
      </c>
      <c r="D45" s="21">
        <f t="shared" si="3"/>
        <v>0.17071598409858504</v>
      </c>
      <c r="E45" s="16">
        <v>48210</v>
      </c>
      <c r="F45" s="21">
        <f t="shared" si="0"/>
        <v>0.22520776011472937</v>
      </c>
      <c r="G45" s="16">
        <v>66603</v>
      </c>
      <c r="H45" s="21">
        <f t="shared" si="1"/>
        <v>0.31112865477953372</v>
      </c>
      <c r="I45" s="18">
        <v>0</v>
      </c>
      <c r="J45" s="21">
        <f t="shared" si="2"/>
        <v>0</v>
      </c>
      <c r="K45" s="18">
        <v>0</v>
      </c>
      <c r="L45" s="21">
        <f t="shared" si="5"/>
        <v>0</v>
      </c>
      <c r="M45" s="18">
        <v>0</v>
      </c>
      <c r="N45" s="21">
        <f t="shared" si="4"/>
        <v>0</v>
      </c>
      <c r="O45" s="16">
        <v>62711</v>
      </c>
      <c r="P45" s="21">
        <f t="shared" si="6"/>
        <v>0.29294760100715189</v>
      </c>
      <c r="Q45" s="25">
        <f>SUM(C45+E45+G45+O45)</f>
        <v>214069</v>
      </c>
      <c r="S45" s="8"/>
    </row>
    <row r="46" spans="2:28" ht="15" thickBot="1" x14ac:dyDescent="0.4">
      <c r="B46" s="32" t="s">
        <v>14</v>
      </c>
      <c r="C46" s="22">
        <v>35685</v>
      </c>
      <c r="D46" s="23">
        <f t="shared" si="3"/>
        <v>0.19449516282872326</v>
      </c>
      <c r="E46" s="22">
        <v>41986</v>
      </c>
      <c r="F46" s="23">
        <f t="shared" si="0"/>
        <v>0.22883771631012401</v>
      </c>
      <c r="G46" s="22">
        <v>55276</v>
      </c>
      <c r="H46" s="23">
        <f t="shared" si="1"/>
        <v>0.30127265294999317</v>
      </c>
      <c r="I46" s="31">
        <v>0</v>
      </c>
      <c r="J46" s="23">
        <f t="shared" si="2"/>
        <v>0</v>
      </c>
      <c r="K46" s="31">
        <v>0</v>
      </c>
      <c r="L46" s="23">
        <f t="shared" si="5"/>
        <v>0</v>
      </c>
      <c r="M46" s="31">
        <v>0</v>
      </c>
      <c r="N46" s="23">
        <f t="shared" si="4"/>
        <v>0</v>
      </c>
      <c r="O46" s="22">
        <v>50528</v>
      </c>
      <c r="P46" s="23">
        <f t="shared" si="6"/>
        <v>0.27539446791115957</v>
      </c>
      <c r="Q46" s="26">
        <f>SUM(C46+E46+G46+O46)</f>
        <v>183475</v>
      </c>
      <c r="S46" s="8"/>
    </row>
    <row r="49" spans="4:4" x14ac:dyDescent="0.35">
      <c r="D49" s="11"/>
    </row>
  </sheetData>
  <mergeCells count="1">
    <mergeCell ref="B7:K7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r:id="rId1"/>
  <ignoredErrors>
    <ignoredError sqref="Q40 L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2022-05-11T14:06:05Z</dcterms:modified>
</cp:coreProperties>
</file>