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7_Focus 75+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J12" i="13" l="1"/>
  <c r="O39" i="13" l="1"/>
  <c r="N39" i="13"/>
  <c r="M39" i="13"/>
  <c r="L39" i="13"/>
  <c r="K39" i="13" l="1"/>
  <c r="J39" i="13"/>
  <c r="H39" i="13"/>
  <c r="G39" i="13"/>
  <c r="F39" i="13"/>
  <c r="E39" i="13"/>
  <c r="D39" i="13"/>
  <c r="I38" i="13"/>
  <c r="I37" i="13"/>
  <c r="I36" i="13"/>
  <c r="I35" i="13"/>
  <c r="I34" i="13"/>
  <c r="I33" i="13"/>
  <c r="I32" i="13"/>
  <c r="I39" i="13" l="1"/>
  <c r="L25" i="13"/>
  <c r="L26" i="13" s="1"/>
  <c r="M25" i="13"/>
  <c r="M26" i="13" s="1"/>
  <c r="O25" i="13"/>
  <c r="O26" i="13" s="1"/>
  <c r="N25" i="13"/>
  <c r="N26" i="13" s="1"/>
  <c r="K25" i="13"/>
  <c r="K26" i="13" s="1"/>
  <c r="J25" i="13"/>
  <c r="J26" i="13" s="1"/>
  <c r="H25" i="13"/>
  <c r="H26" i="13" s="1"/>
  <c r="G25" i="13"/>
  <c r="G26" i="13" s="1"/>
  <c r="F25" i="13"/>
  <c r="F26" i="13" s="1"/>
  <c r="E25" i="13"/>
  <c r="E26" i="13" s="1"/>
  <c r="D25" i="13"/>
  <c r="K24" i="13"/>
  <c r="J24" i="13"/>
  <c r="H24" i="13"/>
  <c r="G24" i="13"/>
  <c r="F24" i="13"/>
  <c r="E24" i="13"/>
  <c r="D24" i="13"/>
  <c r="I23" i="13"/>
  <c r="I24" i="13" s="1"/>
  <c r="K22" i="13"/>
  <c r="J22" i="13"/>
  <c r="H22" i="13"/>
  <c r="G22" i="13"/>
  <c r="F22" i="13"/>
  <c r="E22" i="13"/>
  <c r="D22" i="13"/>
  <c r="I21" i="13"/>
  <c r="I22" i="13" s="1"/>
  <c r="K20" i="13"/>
  <c r="J20" i="13"/>
  <c r="H20" i="13"/>
  <c r="G20" i="13"/>
  <c r="F20" i="13"/>
  <c r="E20" i="13"/>
  <c r="D20" i="13"/>
  <c r="I19" i="13"/>
  <c r="I20" i="13" s="1"/>
  <c r="O18" i="13"/>
  <c r="N18" i="13"/>
  <c r="M18" i="13"/>
  <c r="L18" i="13"/>
  <c r="K18" i="13"/>
  <c r="J18" i="13"/>
  <c r="H18" i="13"/>
  <c r="G18" i="13"/>
  <c r="F18" i="13"/>
  <c r="E18" i="13"/>
  <c r="D18" i="13"/>
  <c r="I17" i="13"/>
  <c r="I18" i="13" s="1"/>
  <c r="O16" i="13"/>
  <c r="N16" i="13"/>
  <c r="M16" i="13"/>
  <c r="L16" i="13"/>
  <c r="K16" i="13"/>
  <c r="J16" i="13"/>
  <c r="H16" i="13"/>
  <c r="G16" i="13"/>
  <c r="F16" i="13"/>
  <c r="E16" i="13"/>
  <c r="D16" i="13"/>
  <c r="I15" i="13"/>
  <c r="I16" i="13" s="1"/>
  <c r="O14" i="13"/>
  <c r="N14" i="13"/>
  <c r="M14" i="13"/>
  <c r="L14" i="13"/>
  <c r="K14" i="13"/>
  <c r="J14" i="13"/>
  <c r="H14" i="13"/>
  <c r="G14" i="13"/>
  <c r="F14" i="13"/>
  <c r="E14" i="13"/>
  <c r="D14" i="13"/>
  <c r="I13" i="13"/>
  <c r="I14" i="13" s="1"/>
  <c r="O12" i="13"/>
  <c r="N12" i="13"/>
  <c r="M12" i="13"/>
  <c r="L12" i="13"/>
  <c r="K12" i="13"/>
  <c r="H12" i="13"/>
  <c r="G12" i="13"/>
  <c r="F12" i="13"/>
  <c r="E12" i="13"/>
  <c r="D12" i="13"/>
  <c r="I11" i="13"/>
  <c r="I12" i="13" s="1"/>
  <c r="I25" i="13" l="1"/>
  <c r="I26" i="13" s="1"/>
  <c r="D26" i="13"/>
</calcChain>
</file>

<file path=xl/sharedStrings.xml><?xml version="1.0" encoding="utf-8"?>
<sst xmlns="http://schemas.openxmlformats.org/spreadsheetml/2006/main" count="66" uniqueCount="25">
  <si>
    <t>Référence : Carte sanitaire 2021</t>
  </si>
  <si>
    <t>2020 (p)</t>
  </si>
  <si>
    <t xml:space="preserve">Sources : données IGSS / Traitement : Observatoire national de la santé
</t>
  </si>
  <si>
    <t>Années de référence : 2010-2020</t>
  </si>
  <si>
    <r>
      <t xml:space="preserve">Périmètre d'inclusion : activité opposable, résidents et non-résidents, centres hospitaliers, </t>
    </r>
    <r>
      <rPr>
        <sz val="9"/>
        <color theme="1"/>
        <rFont val="Calibri"/>
        <family val="2"/>
        <scheme val="minor"/>
      </rPr>
      <t>hors activité de rééducation, présence à minuit et hospitalisation de jour en ESMJ (PSA non incluses)</t>
    </r>
  </si>
  <si>
    <t>Unités : Nombre de lits occupés et part dans le total des lits occupés  sur l'année</t>
  </si>
  <si>
    <t>Etablissements</t>
  </si>
  <si>
    <t>Indicateurs</t>
  </si>
  <si>
    <t>CHdN</t>
  </si>
  <si>
    <t>Nombre de lits occupés par personnes âgées ≥ 75 ans</t>
  </si>
  <si>
    <t>% dans le total des lits occupés</t>
  </si>
  <si>
    <t>CHL</t>
  </si>
  <si>
    <t>CHEM</t>
  </si>
  <si>
    <t>HRS</t>
  </si>
  <si>
    <t>CHK</t>
  </si>
  <si>
    <t>NA</t>
  </si>
  <si>
    <t>ZITHA</t>
  </si>
  <si>
    <t>CSM</t>
  </si>
  <si>
    <t>GDL</t>
  </si>
  <si>
    <r>
      <t xml:space="preserve">Nombre de lits occupés par personnes âgées </t>
    </r>
    <r>
      <rPr>
        <sz val="9"/>
        <color rgb="FF44546A"/>
        <rFont val="Calibri"/>
        <family val="2"/>
      </rPr>
      <t>≥ 75 ans</t>
    </r>
  </si>
  <si>
    <r>
      <t xml:space="preserve">Nombre de lits occupés par personnes âgées </t>
    </r>
    <r>
      <rPr>
        <b/>
        <sz val="9"/>
        <color rgb="FF44546A"/>
        <rFont val="Calibri"/>
        <family val="2"/>
      </rPr>
      <t>≥ 75 ans</t>
    </r>
  </si>
  <si>
    <t>Moy. 2010-14</t>
  </si>
  <si>
    <t>Type d'hospitalisation</t>
  </si>
  <si>
    <t>Nombre total de lits occupés</t>
  </si>
  <si>
    <t>Tableau : Occupation des lits par des patients âgés de 75 ans et plus, et part dans le total des lits occupés, par établissement,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</si>
</sst>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&quot;$&quot;* #,##0_);_(&quot;$&quot;* \(#,##0\);_(&quot;$&quot;* &quot;-&quot;_);_(@_)"/>
    <numFmt numFmtId="166" formatCode="0.0%"/>
    <numFmt numFmtId="167" formatCode="0.0"/>
    <numFmt numFmtId="168" formatCode="&quot;[&quot;#,###.#&quot;]&quot;;&quot;[-&quot;#,###.#&quot;]&quot;"/>
    <numFmt numFmtId="169" formatCode="&quot;[&quot;#,###.#%&quot;]&quot;;&quot;[-&quot;#,###.#%&quot;]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color theme="1"/>
      <name val="Calibri"/>
      <family val="2"/>
      <scheme val="minor"/>
    </font>
    <font>
      <sz val="9"/>
      <color rgb="FF44546A"/>
      <name val="Calibri"/>
      <family val="2"/>
    </font>
    <font>
      <i/>
      <sz val="9"/>
      <color rgb="FF44546A"/>
      <name val="Calibri"/>
      <family val="2"/>
    </font>
    <font>
      <b/>
      <sz val="9"/>
      <color rgb="FF44546A"/>
      <name val="Calibri"/>
      <family val="2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/>
      <right style="thin">
        <color rgb="FF8497B0"/>
      </right>
      <top/>
      <bottom/>
      <diagonal/>
    </border>
    <border>
      <left style="medium">
        <color rgb="FF8497B0"/>
      </left>
      <right/>
      <top/>
      <bottom style="dotted">
        <color rgb="FF8497B0"/>
      </bottom>
      <diagonal/>
    </border>
    <border>
      <left/>
      <right/>
      <top/>
      <bottom style="dotted">
        <color rgb="FF8497B0"/>
      </bottom>
      <diagonal/>
    </border>
    <border>
      <left/>
      <right style="thin">
        <color rgb="FF8497B0"/>
      </right>
      <top/>
      <bottom style="dotted">
        <color rgb="FF8497B0"/>
      </bottom>
      <diagonal/>
    </border>
    <border>
      <left/>
      <right style="medium">
        <color rgb="FF8497B0"/>
      </right>
      <top/>
      <bottom style="dotted">
        <color rgb="FF8497B0"/>
      </bottom>
      <diagonal/>
    </border>
    <border>
      <left/>
      <right style="thin">
        <color rgb="FF8497B0"/>
      </right>
      <top style="medium">
        <color rgb="FF8497B0"/>
      </top>
      <bottom/>
      <diagonal/>
    </border>
    <border>
      <left/>
      <right style="thin">
        <color rgb="FF8497B0"/>
      </right>
      <top/>
      <bottom style="medium">
        <color rgb="FF8497B0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horizontal="right" vertical="center"/>
    </xf>
    <xf numFmtId="167" fontId="9" fillId="0" borderId="13" xfId="0" applyNumberFormat="1" applyFont="1" applyFill="1" applyBorder="1" applyAlignment="1">
      <alignment horizontal="right" vertical="center"/>
    </xf>
    <xf numFmtId="167" fontId="9" fillId="0" borderId="5" xfId="0" applyNumberFormat="1" applyFont="1" applyFill="1" applyBorder="1" applyAlignment="1">
      <alignment horizontal="right" vertical="center"/>
    </xf>
    <xf numFmtId="166" fontId="9" fillId="0" borderId="0" xfId="7" applyNumberFormat="1" applyFont="1" applyFill="1" applyBorder="1" applyAlignment="1">
      <alignment horizontal="right" vertical="center"/>
    </xf>
    <xf numFmtId="166" fontId="9" fillId="0" borderId="13" xfId="7" applyNumberFormat="1" applyFont="1" applyFill="1" applyBorder="1" applyAlignment="1">
      <alignment horizontal="right" vertical="center"/>
    </xf>
    <xf numFmtId="166" fontId="9" fillId="0" borderId="5" xfId="7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9" fillId="3" borderId="0" xfId="0" applyNumberFormat="1" applyFont="1" applyFill="1" applyBorder="1" applyAlignment="1">
      <alignment horizontal="right" vertical="center"/>
    </xf>
    <xf numFmtId="167" fontId="9" fillId="3" borderId="13" xfId="0" applyNumberFormat="1" applyFont="1" applyFill="1" applyBorder="1" applyAlignment="1">
      <alignment horizontal="right" vertical="center"/>
    </xf>
    <xf numFmtId="167" fontId="9" fillId="3" borderId="5" xfId="0" applyNumberFormat="1" applyFont="1" applyFill="1" applyBorder="1" applyAlignment="1">
      <alignment horizontal="right" vertical="center"/>
    </xf>
    <xf numFmtId="166" fontId="9" fillId="3" borderId="0" xfId="7" applyNumberFormat="1" applyFont="1" applyFill="1" applyBorder="1" applyAlignment="1">
      <alignment horizontal="right" vertical="center"/>
    </xf>
    <xf numFmtId="166" fontId="9" fillId="3" borderId="13" xfId="7" applyNumberFormat="1" applyFont="1" applyFill="1" applyBorder="1" applyAlignment="1">
      <alignment horizontal="right" vertical="center"/>
    </xf>
    <xf numFmtId="166" fontId="9" fillId="3" borderId="5" xfId="7" applyNumberFormat="1" applyFont="1" applyFill="1" applyBorder="1" applyAlignment="1">
      <alignment horizontal="right" vertical="center"/>
    </xf>
    <xf numFmtId="168" fontId="9" fillId="3" borderId="0" xfId="0" applyNumberFormat="1" applyFont="1" applyFill="1" applyBorder="1" applyAlignment="1">
      <alignment horizontal="right" vertical="center"/>
    </xf>
    <xf numFmtId="168" fontId="9" fillId="3" borderId="13" xfId="0" applyNumberFormat="1" applyFont="1" applyFill="1" applyBorder="1" applyAlignment="1">
      <alignment horizontal="right" vertical="center"/>
    </xf>
    <xf numFmtId="169" fontId="9" fillId="3" borderId="0" xfId="7" applyNumberFormat="1" applyFont="1" applyFill="1" applyBorder="1" applyAlignment="1">
      <alignment horizontal="right" vertical="center"/>
    </xf>
    <xf numFmtId="169" fontId="9" fillId="3" borderId="13" xfId="7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166" fontId="9" fillId="0" borderId="15" xfId="7" applyNumberFormat="1" applyFont="1" applyFill="1" applyBorder="1" applyAlignment="1">
      <alignment horizontal="right" vertical="center"/>
    </xf>
    <xf numFmtId="166" fontId="9" fillId="0" borderId="16" xfId="7" applyNumberFormat="1" applyFont="1" applyFill="1" applyBorder="1" applyAlignment="1">
      <alignment horizontal="right" vertical="center"/>
    </xf>
    <xf numFmtId="166" fontId="9" fillId="0" borderId="17" xfId="7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7" fontId="11" fillId="3" borderId="7" xfId="0" applyNumberFormat="1" applyFont="1" applyFill="1" applyBorder="1" applyAlignment="1">
      <alignment horizontal="right" vertical="center"/>
    </xf>
    <xf numFmtId="167" fontId="11" fillId="3" borderId="18" xfId="0" applyNumberFormat="1" applyFont="1" applyFill="1" applyBorder="1" applyAlignment="1">
      <alignment horizontal="right" vertical="center"/>
    </xf>
    <xf numFmtId="167" fontId="11" fillId="3" borderId="8" xfId="0" applyNumberFormat="1" applyFont="1" applyFill="1" applyBorder="1" applyAlignment="1">
      <alignment horizontal="right" vertical="center"/>
    </xf>
    <xf numFmtId="0" fontId="11" fillId="3" borderId="9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6" fontId="11" fillId="3" borderId="10" xfId="7" applyNumberFormat="1" applyFont="1" applyFill="1" applyBorder="1" applyAlignment="1">
      <alignment horizontal="right" vertical="center"/>
    </xf>
    <xf numFmtId="166" fontId="11" fillId="3" borderId="19" xfId="7" applyNumberFormat="1" applyFont="1" applyFill="1" applyBorder="1" applyAlignment="1">
      <alignment horizontal="right" vertical="center"/>
    </xf>
    <xf numFmtId="166" fontId="11" fillId="3" borderId="11" xfId="7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167" fontId="13" fillId="0" borderId="0" xfId="0" applyNumberFormat="1" applyFont="1" applyAlignment="1">
      <alignment horizontal="right" vertical="center"/>
    </xf>
    <xf numFmtId="167" fontId="13" fillId="0" borderId="5" xfId="0" applyNumberFormat="1" applyFont="1" applyBorder="1" applyAlignment="1">
      <alignment horizontal="right" vertical="center"/>
    </xf>
    <xf numFmtId="0" fontId="13" fillId="4" borderId="4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7" fontId="13" fillId="4" borderId="0" xfId="0" applyNumberFormat="1" applyFont="1" applyFill="1" applyAlignment="1">
      <alignment horizontal="right" vertical="center"/>
    </xf>
    <xf numFmtId="167" fontId="13" fillId="5" borderId="0" xfId="0" applyNumberFormat="1" applyFont="1" applyFill="1" applyAlignment="1">
      <alignment horizontal="right" vertical="center"/>
    </xf>
    <xf numFmtId="167" fontId="13" fillId="4" borderId="5" xfId="0" applyNumberFormat="1" applyFont="1" applyFill="1" applyBorder="1" applyAlignment="1">
      <alignment horizontal="right" vertical="center"/>
    </xf>
    <xf numFmtId="0" fontId="13" fillId="5" borderId="4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167" fontId="13" fillId="5" borderId="5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7" fontId="13" fillId="0" borderId="0" xfId="0" applyNumberFormat="1" applyFont="1" applyFill="1" applyAlignment="1">
      <alignment horizontal="right" vertical="center"/>
    </xf>
    <xf numFmtId="167" fontId="13" fillId="0" borderId="5" xfId="0" applyNumberFormat="1" applyFont="1" applyFill="1" applyBorder="1" applyAlignment="1">
      <alignment horizontal="right" vertical="center"/>
    </xf>
    <xf numFmtId="0" fontId="12" fillId="5" borderId="20" xfId="0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167" fontId="12" fillId="5" borderId="2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showGridLines="0" tabSelected="1" workbookViewId="0">
      <selection activeCell="U14" sqref="U14"/>
    </sheetView>
  </sheetViews>
  <sheetFormatPr defaultRowHeight="14.5" x14ac:dyDescent="0.35"/>
  <cols>
    <col min="2" max="2" width="11.6328125" customWidth="1"/>
    <col min="3" max="3" width="37.453125" customWidth="1"/>
    <col min="4" max="8" width="7.6328125" hidden="1" customWidth="1"/>
    <col min="9" max="9" width="9.81640625" customWidth="1"/>
    <col min="10" max="14" width="7.6328125" customWidth="1"/>
    <col min="15" max="15" width="8.26953125" customWidth="1"/>
  </cols>
  <sheetData>
    <row r="2" spans="2:15" x14ac:dyDescent="0.35">
      <c r="B2" s="2" t="s">
        <v>24</v>
      </c>
    </row>
    <row r="3" spans="2:15" x14ac:dyDescent="0.35">
      <c r="B3" s="1"/>
    </row>
    <row r="4" spans="2:15" x14ac:dyDescent="0.35">
      <c r="B4" s="1" t="s">
        <v>0</v>
      </c>
    </row>
    <row r="5" spans="2:15" ht="14.5" customHeight="1" x14ac:dyDescent="0.35">
      <c r="B5" s="65" t="s">
        <v>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2:15" x14ac:dyDescent="0.35">
      <c r="B6" s="1" t="s">
        <v>3</v>
      </c>
    </row>
    <row r="7" spans="2:15" ht="24.5" customHeight="1" x14ac:dyDescent="0.35">
      <c r="B7" s="66" t="s">
        <v>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x14ac:dyDescent="0.35">
      <c r="B8" s="1" t="s">
        <v>5</v>
      </c>
    </row>
    <row r="9" spans="2:15" ht="15" thickBot="1" x14ac:dyDescent="0.4"/>
    <row r="10" spans="2:15" ht="24.5" thickBot="1" x14ac:dyDescent="0.4">
      <c r="B10" s="3" t="s">
        <v>6</v>
      </c>
      <c r="C10" s="4" t="s">
        <v>7</v>
      </c>
      <c r="D10" s="5">
        <v>2010</v>
      </c>
      <c r="E10" s="5">
        <v>2011</v>
      </c>
      <c r="F10" s="5">
        <v>2012</v>
      </c>
      <c r="G10" s="5">
        <v>2013</v>
      </c>
      <c r="H10" s="5">
        <v>2014</v>
      </c>
      <c r="I10" s="6" t="s">
        <v>21</v>
      </c>
      <c r="J10" s="5">
        <v>2015</v>
      </c>
      <c r="K10" s="5">
        <v>2016</v>
      </c>
      <c r="L10" s="5">
        <v>2017</v>
      </c>
      <c r="M10" s="5">
        <v>2018</v>
      </c>
      <c r="N10" s="5">
        <v>2019</v>
      </c>
      <c r="O10" s="7" t="s">
        <v>1</v>
      </c>
    </row>
    <row r="11" spans="2:15" x14ac:dyDescent="0.35">
      <c r="B11" s="8" t="s">
        <v>8</v>
      </c>
      <c r="C11" s="9" t="s">
        <v>19</v>
      </c>
      <c r="D11" s="10">
        <v>95.843942505133469</v>
      </c>
      <c r="E11" s="10">
        <v>94.565366187542779</v>
      </c>
      <c r="F11" s="10">
        <v>93.648186173853531</v>
      </c>
      <c r="G11" s="10">
        <v>96.030116358658447</v>
      </c>
      <c r="H11" s="10">
        <v>96.599589322381931</v>
      </c>
      <c r="I11" s="11">
        <f>AVERAGE(D11:H11)</f>
        <v>95.33744010951402</v>
      </c>
      <c r="J11" s="10">
        <v>96.56947296372347</v>
      </c>
      <c r="K11" s="10">
        <v>100.15879534565366</v>
      </c>
      <c r="L11" s="10">
        <v>96.56947296372347</v>
      </c>
      <c r="M11" s="10">
        <v>93.568788501026688</v>
      </c>
      <c r="N11" s="10">
        <v>97.656399726214914</v>
      </c>
      <c r="O11" s="12">
        <v>95.737166324435321</v>
      </c>
    </row>
    <row r="12" spans="2:15" x14ac:dyDescent="0.35">
      <c r="B12" s="8"/>
      <c r="C12" s="9" t="s">
        <v>10</v>
      </c>
      <c r="D12" s="13">
        <f t="shared" ref="D12:O12" si="0">D11/D32</f>
        <v>0.35234970257566456</v>
      </c>
      <c r="E12" s="13">
        <f t="shared" si="0"/>
        <v>0.35327448834521485</v>
      </c>
      <c r="F12" s="13">
        <f t="shared" si="0"/>
        <v>0.35708693064965707</v>
      </c>
      <c r="G12" s="13">
        <f t="shared" si="0"/>
        <v>0.36827626757383897</v>
      </c>
      <c r="H12" s="13">
        <f t="shared" si="0"/>
        <v>0.37627172869787778</v>
      </c>
      <c r="I12" s="14">
        <f t="shared" si="0"/>
        <v>0.36128103186394528</v>
      </c>
      <c r="J12" s="13">
        <f>J11/J32</f>
        <v>0.37841027346557804</v>
      </c>
      <c r="K12" s="13">
        <f t="shared" si="0"/>
        <v>0.37341785072676792</v>
      </c>
      <c r="L12" s="13">
        <f t="shared" si="0"/>
        <v>0.37446916935620855</v>
      </c>
      <c r="M12" s="13">
        <f t="shared" si="0"/>
        <v>0.36591789974089378</v>
      </c>
      <c r="N12" s="13">
        <f t="shared" si="0"/>
        <v>0.37132000832812823</v>
      </c>
      <c r="O12" s="15">
        <f t="shared" si="0"/>
        <v>0.40261130876308249</v>
      </c>
    </row>
    <row r="13" spans="2:15" x14ac:dyDescent="0.35">
      <c r="B13" s="16" t="s">
        <v>11</v>
      </c>
      <c r="C13" s="17" t="s">
        <v>9</v>
      </c>
      <c r="D13" s="18">
        <v>104.85420944558521</v>
      </c>
      <c r="E13" s="18">
        <v>103.36755646817248</v>
      </c>
      <c r="F13" s="18">
        <v>110.17932922655716</v>
      </c>
      <c r="G13" s="18">
        <v>113.34976043805612</v>
      </c>
      <c r="H13" s="18">
        <v>110.97056810403834</v>
      </c>
      <c r="I13" s="19">
        <f>AVERAGE(D13:H13)</f>
        <v>108.54428473648186</v>
      </c>
      <c r="J13" s="18">
        <v>120.32306639288159</v>
      </c>
      <c r="K13" s="18">
        <v>127.41136208076659</v>
      </c>
      <c r="L13" s="18">
        <v>128.17796030116358</v>
      </c>
      <c r="M13" s="18">
        <v>125.18822724161534</v>
      </c>
      <c r="N13" s="18">
        <v>130.79808350444901</v>
      </c>
      <c r="O13" s="20">
        <v>113.19370294318959</v>
      </c>
    </row>
    <row r="14" spans="2:15" x14ac:dyDescent="0.35">
      <c r="B14" s="16"/>
      <c r="C14" s="17" t="s">
        <v>10</v>
      </c>
      <c r="D14" s="21">
        <f>D13/D33</f>
        <v>0.24704561874290434</v>
      </c>
      <c r="E14" s="21">
        <f t="shared" ref="E14:O14" si="1">E13/E33</f>
        <v>0.2486269706428543</v>
      </c>
      <c r="F14" s="21">
        <f t="shared" si="1"/>
        <v>0.26079658864090005</v>
      </c>
      <c r="G14" s="21">
        <f t="shared" si="1"/>
        <v>0.26633172294450269</v>
      </c>
      <c r="H14" s="21">
        <f t="shared" si="1"/>
        <v>0.26345826345826345</v>
      </c>
      <c r="I14" s="22">
        <f t="shared" si="1"/>
        <v>0.25727954355785543</v>
      </c>
      <c r="J14" s="21">
        <f t="shared" si="1"/>
        <v>0.28150681860399573</v>
      </c>
      <c r="K14" s="21">
        <f t="shared" si="1"/>
        <v>0.28446816184066553</v>
      </c>
      <c r="L14" s="21">
        <f t="shared" si="1"/>
        <v>0.28456203691885024</v>
      </c>
      <c r="M14" s="21">
        <f t="shared" si="1"/>
        <v>0.27935776733728823</v>
      </c>
      <c r="N14" s="21">
        <f t="shared" si="1"/>
        <v>0.28700850079601092</v>
      </c>
      <c r="O14" s="23">
        <f t="shared" si="1"/>
        <v>0.28042948904911447</v>
      </c>
    </row>
    <row r="15" spans="2:15" x14ac:dyDescent="0.35">
      <c r="B15" s="8" t="s">
        <v>12</v>
      </c>
      <c r="C15" s="9" t="s">
        <v>19</v>
      </c>
      <c r="D15" s="10">
        <v>165.6892539356605</v>
      </c>
      <c r="E15" s="10">
        <v>163.06639288158794</v>
      </c>
      <c r="F15" s="10">
        <v>166.10814510609171</v>
      </c>
      <c r="G15" s="10">
        <v>164.78576317590691</v>
      </c>
      <c r="H15" s="10">
        <v>164.17796030116358</v>
      </c>
      <c r="I15" s="11">
        <f>AVERAGE(D15:H15)</f>
        <v>164.76550308008214</v>
      </c>
      <c r="J15" s="10">
        <v>179.29637234770706</v>
      </c>
      <c r="K15" s="10">
        <v>178.36002737850788</v>
      </c>
      <c r="L15" s="10">
        <v>180.41615331964408</v>
      </c>
      <c r="M15" s="10">
        <v>182.25325119780973</v>
      </c>
      <c r="N15" s="10">
        <v>180.18891170431212</v>
      </c>
      <c r="O15" s="12">
        <v>149.48665297741272</v>
      </c>
    </row>
    <row r="16" spans="2:15" x14ac:dyDescent="0.35">
      <c r="B16" s="8"/>
      <c r="C16" s="9" t="s">
        <v>10</v>
      </c>
      <c r="D16" s="13">
        <f>D15/D34</f>
        <v>0.379990204819731</v>
      </c>
      <c r="E16" s="13">
        <f t="shared" ref="E16:O16" si="2">E15/E34</f>
        <v>0.3659578128552205</v>
      </c>
      <c r="F16" s="13">
        <f t="shared" si="2"/>
        <v>0.37751146453616075</v>
      </c>
      <c r="G16" s="13">
        <f t="shared" si="2"/>
        <v>0.37164786445115433</v>
      </c>
      <c r="H16" s="13">
        <f t="shared" si="2"/>
        <v>0.3728185520221331</v>
      </c>
      <c r="I16" s="14">
        <f t="shared" si="2"/>
        <v>0.37355124639984105</v>
      </c>
      <c r="J16" s="13">
        <f t="shared" si="2"/>
        <v>0.39797995758154009</v>
      </c>
      <c r="K16" s="13">
        <f t="shared" si="2"/>
        <v>0.39403140347906035</v>
      </c>
      <c r="L16" s="13">
        <f t="shared" si="2"/>
        <v>0.40225738319354404</v>
      </c>
      <c r="M16" s="13">
        <f t="shared" si="2"/>
        <v>0.4038634212633776</v>
      </c>
      <c r="N16" s="13">
        <f t="shared" si="2"/>
        <v>0.40551581360099076</v>
      </c>
      <c r="O16" s="15">
        <f t="shared" si="2"/>
        <v>0.41531334859698626</v>
      </c>
    </row>
    <row r="17" spans="2:15" x14ac:dyDescent="0.35">
      <c r="B17" s="16" t="s">
        <v>13</v>
      </c>
      <c r="C17" s="17" t="s">
        <v>9</v>
      </c>
      <c r="D17" s="24">
        <v>180.63244353182751</v>
      </c>
      <c r="E17" s="24">
        <v>187.34839151266257</v>
      </c>
      <c r="F17" s="24">
        <v>198.09445585215605</v>
      </c>
      <c r="G17" s="24">
        <v>180.1533196440794</v>
      </c>
      <c r="H17" s="24">
        <v>189.23477070499658</v>
      </c>
      <c r="I17" s="25">
        <f>AVERAGE(D17:H17)</f>
        <v>187.0926762491444</v>
      </c>
      <c r="J17" s="24">
        <v>190.59822039698835</v>
      </c>
      <c r="K17" s="24">
        <v>176.87063655030801</v>
      </c>
      <c r="L17" s="18">
        <v>167.3</v>
      </c>
      <c r="M17" s="18">
        <v>177.93018480492813</v>
      </c>
      <c r="N17" s="18">
        <v>160.17522245037645</v>
      </c>
      <c r="O17" s="20">
        <v>128.41889117043121</v>
      </c>
    </row>
    <row r="18" spans="2:15" x14ac:dyDescent="0.35">
      <c r="B18" s="16"/>
      <c r="C18" s="17" t="s">
        <v>10</v>
      </c>
      <c r="D18" s="26">
        <f>D17/D35</f>
        <v>0.33275500322788898</v>
      </c>
      <c r="E18" s="26">
        <f t="shared" ref="E18:O18" si="3">E17/E35</f>
        <v>0.34682013542553625</v>
      </c>
      <c r="F18" s="26">
        <f t="shared" si="3"/>
        <v>0.35428397951289253</v>
      </c>
      <c r="G18" s="26">
        <f t="shared" si="3"/>
        <v>0.34329643039744567</v>
      </c>
      <c r="H18" s="26">
        <f t="shared" si="3"/>
        <v>0.35977971183476304</v>
      </c>
      <c r="I18" s="27">
        <f t="shared" si="3"/>
        <v>0.34737918722066558</v>
      </c>
      <c r="J18" s="26">
        <f t="shared" si="3"/>
        <v>0.36588583411731929</v>
      </c>
      <c r="K18" s="26">
        <f t="shared" si="3"/>
        <v>0.35223301182615713</v>
      </c>
      <c r="L18" s="21">
        <f t="shared" si="3"/>
        <v>0.34580405126085162</v>
      </c>
      <c r="M18" s="21">
        <f t="shared" si="3"/>
        <v>0.35912072366785108</v>
      </c>
      <c r="N18" s="21">
        <f t="shared" si="3"/>
        <v>0.33586892247986361</v>
      </c>
      <c r="O18" s="23">
        <f t="shared" si="3"/>
        <v>0.3153658930156254</v>
      </c>
    </row>
    <row r="19" spans="2:15" x14ac:dyDescent="0.35">
      <c r="B19" s="28" t="s">
        <v>14</v>
      </c>
      <c r="C19" s="9" t="s">
        <v>9</v>
      </c>
      <c r="D19" s="10">
        <v>81.790554414784395</v>
      </c>
      <c r="E19" s="10">
        <v>82.242299794661193</v>
      </c>
      <c r="F19" s="10">
        <v>88.692676249144426</v>
      </c>
      <c r="G19" s="10">
        <v>82.444900752908964</v>
      </c>
      <c r="H19" s="10">
        <v>77.138945927446954</v>
      </c>
      <c r="I19" s="11">
        <f>AVERAGE(D19:H19)</f>
        <v>82.461875427789181</v>
      </c>
      <c r="J19" s="10">
        <v>84.114989733059545</v>
      </c>
      <c r="K19" s="10">
        <v>84.607802874743328</v>
      </c>
      <c r="L19" s="10" t="s">
        <v>15</v>
      </c>
      <c r="M19" s="10" t="s">
        <v>15</v>
      </c>
      <c r="N19" s="10" t="s">
        <v>15</v>
      </c>
      <c r="O19" s="12" t="s">
        <v>15</v>
      </c>
    </row>
    <row r="20" spans="2:15" x14ac:dyDescent="0.35">
      <c r="B20" s="29"/>
      <c r="C20" s="30" t="s">
        <v>10</v>
      </c>
      <c r="D20" s="31">
        <f>D19/D36</f>
        <v>0.25914745224587521</v>
      </c>
      <c r="E20" s="31">
        <f t="shared" ref="E20:K20" si="4">E19/E36</f>
        <v>0.26236767634419872</v>
      </c>
      <c r="F20" s="31">
        <f t="shared" si="4"/>
        <v>0.27348168909450082</v>
      </c>
      <c r="G20" s="31">
        <f t="shared" si="4"/>
        <v>0.26703497446083996</v>
      </c>
      <c r="H20" s="31">
        <f t="shared" si="4"/>
        <v>0.25403709347302744</v>
      </c>
      <c r="I20" s="32">
        <f t="shared" si="4"/>
        <v>0.26332529581168762</v>
      </c>
      <c r="J20" s="31">
        <f t="shared" si="4"/>
        <v>0.27304964539007087</v>
      </c>
      <c r="K20" s="31">
        <f t="shared" si="4"/>
        <v>0.2768441044201172</v>
      </c>
      <c r="L20" s="31"/>
      <c r="M20" s="31"/>
      <c r="N20" s="31"/>
      <c r="O20" s="33"/>
    </row>
    <row r="21" spans="2:15" x14ac:dyDescent="0.35">
      <c r="B21" s="28" t="s">
        <v>16</v>
      </c>
      <c r="C21" s="9" t="s">
        <v>19</v>
      </c>
      <c r="D21" s="10">
        <v>62.006844626967833</v>
      </c>
      <c r="E21" s="10">
        <v>66.581793292265573</v>
      </c>
      <c r="F21" s="10">
        <v>69.374401095140314</v>
      </c>
      <c r="G21" s="10">
        <v>62.25051334702259</v>
      </c>
      <c r="H21" s="10">
        <v>60.56125941136208</v>
      </c>
      <c r="I21" s="11">
        <f>AVERAGE(D21:H21)</f>
        <v>64.154962354551671</v>
      </c>
      <c r="J21" s="10">
        <v>55.501711156741955</v>
      </c>
      <c r="K21" s="10">
        <v>41.86721423682409</v>
      </c>
      <c r="L21" s="10" t="s">
        <v>15</v>
      </c>
      <c r="M21" s="10" t="s">
        <v>15</v>
      </c>
      <c r="N21" s="10" t="s">
        <v>15</v>
      </c>
      <c r="O21" s="12" t="s">
        <v>15</v>
      </c>
    </row>
    <row r="22" spans="2:15" x14ac:dyDescent="0.35">
      <c r="B22" s="29"/>
      <c r="C22" s="30" t="s">
        <v>10</v>
      </c>
      <c r="D22" s="31">
        <f>D21/D37</f>
        <v>0.3971243205330528</v>
      </c>
      <c r="E22" s="31">
        <f t="shared" ref="E22:K22" si="5">E21/E37</f>
        <v>0.41478765137301721</v>
      </c>
      <c r="F22" s="31">
        <f t="shared" si="5"/>
        <v>0.41369120504155033</v>
      </c>
      <c r="G22" s="31">
        <f t="shared" si="5"/>
        <v>0.40130255215503552</v>
      </c>
      <c r="H22" s="31">
        <f t="shared" si="5"/>
        <v>0.40009405466022752</v>
      </c>
      <c r="I22" s="32">
        <f t="shared" si="5"/>
        <v>0.40561040795413628</v>
      </c>
      <c r="J22" s="31">
        <f t="shared" si="5"/>
        <v>0.39506557792372299</v>
      </c>
      <c r="K22" s="31">
        <f t="shared" si="5"/>
        <v>0.33249983692461565</v>
      </c>
      <c r="L22" s="31"/>
      <c r="M22" s="31"/>
      <c r="N22" s="31"/>
      <c r="O22" s="33"/>
    </row>
    <row r="23" spans="2:15" x14ac:dyDescent="0.35">
      <c r="B23" s="28" t="s">
        <v>17</v>
      </c>
      <c r="C23" s="9" t="s">
        <v>9</v>
      </c>
      <c r="D23" s="10">
        <v>36.83504449007529</v>
      </c>
      <c r="E23" s="10">
        <v>38.5242984257358</v>
      </c>
      <c r="F23" s="10">
        <v>40.027378507871319</v>
      </c>
      <c r="G23" s="10">
        <v>35.457905544147842</v>
      </c>
      <c r="H23" s="10">
        <v>51.534565366187543</v>
      </c>
      <c r="I23" s="11">
        <f>AVERAGE(D23:H23)</f>
        <v>40.475838466803552</v>
      </c>
      <c r="J23" s="10">
        <v>50.98151950718686</v>
      </c>
      <c r="K23" s="10">
        <v>50.395619438740589</v>
      </c>
      <c r="L23" s="10" t="s">
        <v>15</v>
      </c>
      <c r="M23" s="10" t="s">
        <v>15</v>
      </c>
      <c r="N23" s="10" t="s">
        <v>15</v>
      </c>
      <c r="O23" s="12" t="s">
        <v>15</v>
      </c>
    </row>
    <row r="24" spans="2:15" ht="15" thickBot="1" x14ac:dyDescent="0.4">
      <c r="B24" s="28"/>
      <c r="C24" s="9" t="s">
        <v>10</v>
      </c>
      <c r="D24" s="13">
        <f>D23/D38</f>
        <v>0.51817901710060077</v>
      </c>
      <c r="E24" s="13">
        <f t="shared" ref="E24:K24" si="6">E23/E38</f>
        <v>0.58187908361591267</v>
      </c>
      <c r="F24" s="13">
        <f t="shared" si="6"/>
        <v>0.59622364503894609</v>
      </c>
      <c r="G24" s="13">
        <f t="shared" si="6"/>
        <v>0.58211974110032361</v>
      </c>
      <c r="H24" s="13">
        <f t="shared" si="6"/>
        <v>0.72630807223336935</v>
      </c>
      <c r="I24" s="14">
        <f t="shared" si="6"/>
        <v>0.60179433530623361</v>
      </c>
      <c r="J24" s="13">
        <f t="shared" si="6"/>
        <v>0.70438039037675904</v>
      </c>
      <c r="K24" s="13">
        <f t="shared" si="6"/>
        <v>0.71372625048468397</v>
      </c>
      <c r="L24" s="13"/>
      <c r="M24" s="13"/>
      <c r="N24" s="13"/>
      <c r="O24" s="15"/>
    </row>
    <row r="25" spans="2:15" x14ac:dyDescent="0.35">
      <c r="B25" s="34" t="s">
        <v>18</v>
      </c>
      <c r="C25" s="35" t="s">
        <v>20</v>
      </c>
      <c r="D25" s="36">
        <f>SUM(D11+D13+D15+D19+D21+D23)</f>
        <v>547.01984941820672</v>
      </c>
      <c r="E25" s="36">
        <f>SUM(E11+E13+E15+E19+E21+E23)</f>
        <v>548.34770704996583</v>
      </c>
      <c r="F25" s="36">
        <f>SUM(F11+F13+F15+F19+F21+F23)</f>
        <v>568.03011635865835</v>
      </c>
      <c r="G25" s="36">
        <f>SUM(G11+G13+G15+G19+G21+G23)</f>
        <v>554.31895961670079</v>
      </c>
      <c r="H25" s="36">
        <f>SUM(H11+H13+H15+H19+H21+H23)</f>
        <v>560.98288843258047</v>
      </c>
      <c r="I25" s="37">
        <f>AVERAGE(D25:H25)</f>
        <v>555.73990417522236</v>
      </c>
      <c r="J25" s="36">
        <f>SUM(J11+J13+J15+J19+J21+J23)</f>
        <v>586.78713210130036</v>
      </c>
      <c r="K25" s="36">
        <f>SUM(K11+K13+K15+K19+K21+K23)</f>
        <v>582.80082135523617</v>
      </c>
      <c r="L25" s="36">
        <f>SUM(L11+L13+L15+L17)</f>
        <v>572.46358658453119</v>
      </c>
      <c r="M25" s="36">
        <f>SUM(M11+M13+M15+M17)</f>
        <v>578.94045174537985</v>
      </c>
      <c r="N25" s="36">
        <f>SUM(N11+N13+N15+N17)</f>
        <v>568.81861738535258</v>
      </c>
      <c r="O25" s="38">
        <f>SUM(O11+O13+O15+O17)</f>
        <v>486.83641341546883</v>
      </c>
    </row>
    <row r="26" spans="2:15" ht="15" thickBot="1" x14ac:dyDescent="0.4">
      <c r="B26" s="39"/>
      <c r="C26" s="40" t="s">
        <v>10</v>
      </c>
      <c r="D26" s="41">
        <f>D25/D39</f>
        <v>0.32651643784798767</v>
      </c>
      <c r="E26" s="41">
        <f t="shared" ref="E26:O26" si="7">E25/E39</f>
        <v>0.32850675764335396</v>
      </c>
      <c r="F26" s="41">
        <f t="shared" si="7"/>
        <v>0.33733472512178136</v>
      </c>
      <c r="G26" s="41">
        <f t="shared" si="7"/>
        <v>0.33503333537421826</v>
      </c>
      <c r="H26" s="41">
        <f t="shared" si="7"/>
        <v>0.34117251358286166</v>
      </c>
      <c r="I26" s="42">
        <f t="shared" si="7"/>
        <v>0.33368918692769023</v>
      </c>
      <c r="J26" s="41">
        <f t="shared" si="7"/>
        <v>0.3547553074918976</v>
      </c>
      <c r="K26" s="41">
        <f t="shared" si="7"/>
        <v>0.3487923971817139</v>
      </c>
      <c r="L26" s="41">
        <f t="shared" si="7"/>
        <v>0.34892863213036429</v>
      </c>
      <c r="M26" s="41">
        <f t="shared" si="7"/>
        <v>0.35075107153757351</v>
      </c>
      <c r="N26" s="41">
        <f t="shared" si="7"/>
        <v>0.34684698972786276</v>
      </c>
      <c r="O26" s="43">
        <f t="shared" si="7"/>
        <v>0.34562269307246302</v>
      </c>
    </row>
    <row r="30" spans="2:15" ht="15" thickBot="1" x14ac:dyDescent="0.4"/>
    <row r="31" spans="2:15" ht="24.5" thickBot="1" x14ac:dyDescent="0.4">
      <c r="B31" s="44" t="s">
        <v>6</v>
      </c>
      <c r="C31" s="45" t="s">
        <v>22</v>
      </c>
      <c r="D31" s="5">
        <v>2010</v>
      </c>
      <c r="E31" s="5">
        <v>2011</v>
      </c>
      <c r="F31" s="5">
        <v>2012</v>
      </c>
      <c r="G31" s="5">
        <v>2013</v>
      </c>
      <c r="H31" s="5">
        <v>2014</v>
      </c>
      <c r="I31" s="6" t="s">
        <v>21</v>
      </c>
      <c r="J31" s="5">
        <v>2015</v>
      </c>
      <c r="K31" s="5">
        <v>2016</v>
      </c>
      <c r="L31" s="5">
        <v>2017</v>
      </c>
      <c r="M31" s="5">
        <v>2018</v>
      </c>
      <c r="N31" s="5">
        <v>2019</v>
      </c>
      <c r="O31" s="7" t="s">
        <v>1</v>
      </c>
    </row>
    <row r="32" spans="2:15" x14ac:dyDescent="0.35">
      <c r="B32" s="46" t="s">
        <v>8</v>
      </c>
      <c r="C32" s="47" t="s">
        <v>23</v>
      </c>
      <c r="D32" s="48">
        <v>272.01368925393564</v>
      </c>
      <c r="E32" s="48">
        <v>267.68240930869268</v>
      </c>
      <c r="F32" s="48">
        <v>262.25598904859686</v>
      </c>
      <c r="G32" s="48">
        <v>260.75564681724848</v>
      </c>
      <c r="H32" s="48">
        <v>256.72826830937714</v>
      </c>
      <c r="I32" s="48">
        <f>AVERAGE(D32:H32)</f>
        <v>263.88720054757016</v>
      </c>
      <c r="J32" s="48">
        <v>255.1978097193703</v>
      </c>
      <c r="K32" s="48">
        <v>268.22176591375768</v>
      </c>
      <c r="L32" s="48">
        <v>257.88364134154688</v>
      </c>
      <c r="M32" s="48">
        <v>255.70978781656399</v>
      </c>
      <c r="N32" s="48">
        <v>262.99794661190964</v>
      </c>
      <c r="O32" s="49">
        <v>237.7905544147844</v>
      </c>
    </row>
    <row r="33" spans="2:15" x14ac:dyDescent="0.35">
      <c r="B33" s="50" t="s">
        <v>11</v>
      </c>
      <c r="C33" s="51" t="s">
        <v>23</v>
      </c>
      <c r="D33" s="52">
        <v>424.43258042436685</v>
      </c>
      <c r="E33" s="52">
        <v>415.75359342915812</v>
      </c>
      <c r="F33" s="52">
        <v>422.47227926078028</v>
      </c>
      <c r="G33" s="52">
        <v>425.59616700889802</v>
      </c>
      <c r="H33" s="52">
        <v>421.20739219712527</v>
      </c>
      <c r="I33" s="53">
        <f t="shared" ref="I33:I38" si="8">AVERAGE(D33:H33)</f>
        <v>421.8924024640657</v>
      </c>
      <c r="J33" s="52">
        <v>427.42505133470223</v>
      </c>
      <c r="K33" s="52">
        <v>447.89322381930185</v>
      </c>
      <c r="L33" s="52">
        <v>450.43942505133469</v>
      </c>
      <c r="M33" s="52">
        <v>448.12867898699523</v>
      </c>
      <c r="N33" s="52">
        <v>455.72895277207391</v>
      </c>
      <c r="O33" s="54">
        <v>403.64407939767284</v>
      </c>
    </row>
    <row r="34" spans="2:15" x14ac:dyDescent="0.35">
      <c r="B34" s="46" t="s">
        <v>12</v>
      </c>
      <c r="C34" s="47" t="s">
        <v>23</v>
      </c>
      <c r="D34" s="48">
        <v>436.03559206023272</v>
      </c>
      <c r="E34" s="48">
        <v>445.58795345653664</v>
      </c>
      <c r="F34" s="48">
        <v>440.00821355236138</v>
      </c>
      <c r="G34" s="48">
        <v>443.3921971252567</v>
      </c>
      <c r="H34" s="48">
        <v>440.36960985626285</v>
      </c>
      <c r="I34" s="48">
        <f t="shared" si="8"/>
        <v>441.0787132101301</v>
      </c>
      <c r="J34" s="48">
        <v>450.51608487337438</v>
      </c>
      <c r="K34" s="48">
        <v>452.65434633812458</v>
      </c>
      <c r="L34" s="48">
        <v>448.50924024640659</v>
      </c>
      <c r="M34" s="48">
        <v>451.27446954140999</v>
      </c>
      <c r="N34" s="48">
        <v>444.34496919917865</v>
      </c>
      <c r="O34" s="49">
        <v>359.93702943189595</v>
      </c>
    </row>
    <row r="35" spans="2:15" x14ac:dyDescent="0.35">
      <c r="B35" s="55" t="s">
        <v>13</v>
      </c>
      <c r="C35" s="56" t="s">
        <v>23</v>
      </c>
      <c r="D35" s="53">
        <v>542.83915126625595</v>
      </c>
      <c r="E35" s="53">
        <v>540.18891170431209</v>
      </c>
      <c r="F35" s="53">
        <v>559.14031485284056</v>
      </c>
      <c r="G35" s="53">
        <v>524.77481177275843</v>
      </c>
      <c r="H35" s="53">
        <v>525.97399041752226</v>
      </c>
      <c r="I35" s="53">
        <f t="shared" si="8"/>
        <v>538.58343600273781</v>
      </c>
      <c r="J35" s="53">
        <v>520.92265571526355</v>
      </c>
      <c r="K35" s="53">
        <v>502.14099931553733</v>
      </c>
      <c r="L35" s="53">
        <v>483.8</v>
      </c>
      <c r="M35" s="53">
        <v>495.46064339493495</v>
      </c>
      <c r="N35" s="53">
        <v>476.89801505817934</v>
      </c>
      <c r="O35" s="57">
        <v>407.20602327173168</v>
      </c>
    </row>
    <row r="36" spans="2:15" x14ac:dyDescent="0.35">
      <c r="B36" s="58" t="s">
        <v>14</v>
      </c>
      <c r="C36" s="59" t="s">
        <v>23</v>
      </c>
      <c r="D36" s="60">
        <v>315.61396303901438</v>
      </c>
      <c r="E36" s="60">
        <v>313.46201232032854</v>
      </c>
      <c r="F36" s="60">
        <v>324.30937713894593</v>
      </c>
      <c r="G36" s="60">
        <v>308.74195756331278</v>
      </c>
      <c r="H36" s="60">
        <v>303.65229295003422</v>
      </c>
      <c r="I36" s="48">
        <f t="shared" si="8"/>
        <v>313.15592060232723</v>
      </c>
      <c r="J36" s="60">
        <v>308.05749486652979</v>
      </c>
      <c r="K36" s="60">
        <v>305.61533196440791</v>
      </c>
      <c r="L36" s="60"/>
      <c r="M36" s="60"/>
      <c r="N36" s="60"/>
      <c r="O36" s="61"/>
    </row>
    <row r="37" spans="2:15" x14ac:dyDescent="0.35">
      <c r="B37" s="58" t="s">
        <v>16</v>
      </c>
      <c r="C37" s="59" t="s">
        <v>23</v>
      </c>
      <c r="D37" s="60">
        <v>156.13963039014374</v>
      </c>
      <c r="E37" s="60">
        <v>160.5201916495551</v>
      </c>
      <c r="F37" s="60">
        <v>167.69609856262835</v>
      </c>
      <c r="G37" s="60">
        <v>155.12114989733058</v>
      </c>
      <c r="H37" s="60">
        <v>151.36755646817249</v>
      </c>
      <c r="I37" s="48">
        <f t="shared" si="8"/>
        <v>158.16892539356604</v>
      </c>
      <c r="J37" s="60">
        <v>140.48733744010951</v>
      </c>
      <c r="K37" s="60">
        <v>125.91649555099247</v>
      </c>
      <c r="L37" s="60"/>
      <c r="M37" s="60"/>
      <c r="N37" s="60"/>
      <c r="O37" s="61"/>
    </row>
    <row r="38" spans="2:15" ht="15" thickBot="1" x14ac:dyDescent="0.4">
      <c r="B38" s="58" t="s">
        <v>17</v>
      </c>
      <c r="C38" s="59" t="s">
        <v>23</v>
      </c>
      <c r="D38" s="60">
        <v>71.08555783709788</v>
      </c>
      <c r="E38" s="60">
        <v>66.206707734428477</v>
      </c>
      <c r="F38" s="60">
        <v>67.134839151266263</v>
      </c>
      <c r="G38" s="60">
        <v>60.911704312114992</v>
      </c>
      <c r="H38" s="60">
        <v>70.954140999315541</v>
      </c>
      <c r="I38" s="48">
        <f t="shared" si="8"/>
        <v>67.258590006844628</v>
      </c>
      <c r="J38" s="60">
        <v>72.377823408624224</v>
      </c>
      <c r="K38" s="60">
        <v>70.609171800136892</v>
      </c>
      <c r="L38" s="60"/>
      <c r="M38" s="60"/>
      <c r="N38" s="60"/>
      <c r="O38" s="61"/>
    </row>
    <row r="39" spans="2:15" x14ac:dyDescent="0.35">
      <c r="B39" s="62" t="s">
        <v>18</v>
      </c>
      <c r="C39" s="63" t="s">
        <v>23</v>
      </c>
      <c r="D39" s="64">
        <f>SUM(D32+D33+D34+D36+D37+D38)</f>
        <v>1675.3210130047914</v>
      </c>
      <c r="E39" s="64">
        <f t="shared" ref="E39:K39" si="9">SUM(E32+E33+E34+E36+E37+E38)</f>
        <v>1669.2128678986994</v>
      </c>
      <c r="F39" s="64">
        <f t="shared" si="9"/>
        <v>1683.8767967145793</v>
      </c>
      <c r="G39" s="64">
        <f t="shared" si="9"/>
        <v>1654.5188227241615</v>
      </c>
      <c r="H39" s="64">
        <f t="shared" si="9"/>
        <v>1644.2792607802878</v>
      </c>
      <c r="I39" s="64">
        <f t="shared" si="9"/>
        <v>1665.4417522245037</v>
      </c>
      <c r="J39" s="64">
        <f t="shared" si="9"/>
        <v>1654.0616016427105</v>
      </c>
      <c r="K39" s="64">
        <f t="shared" si="9"/>
        <v>1670.9103353867215</v>
      </c>
      <c r="L39" s="64">
        <f>SUM(L32+L33+L34+L35)</f>
        <v>1640.6323066392881</v>
      </c>
      <c r="M39" s="64">
        <f>SUM(M32+M33+M34+M35)</f>
        <v>1650.5735797399041</v>
      </c>
      <c r="N39" s="64">
        <f>SUM(N32:N35)</f>
        <v>1639.9698836413413</v>
      </c>
      <c r="O39" s="64">
        <f>SUM(O32:O35)</f>
        <v>1408.5776865160849</v>
      </c>
    </row>
  </sheetData>
  <mergeCells count="2">
    <mergeCell ref="B5:O5"/>
    <mergeCell ref="B7:O7"/>
  </mergeCells>
  <pageMargins left="0.7" right="0.7" top="0.75" bottom="0.75" header="0.3" footer="0.3"/>
  <pageSetup paperSize="9" orientation="portrait" r:id="rId1"/>
  <ignoredErrors>
    <ignoredError sqref="I12 I14 I16 I18 I20 I22 I24:I25" formula="1"/>
    <ignoredError sqref="N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2022-03-10T15:17:23Z</dcterms:modified>
</cp:coreProperties>
</file>