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5_Analyse de l'activité d'hospitalisation\5.1_Centres hospitaliers\7_Focus 75+\"/>
    </mc:Choice>
  </mc:AlternateContent>
  <bookViews>
    <workbookView xWindow="120" yWindow="210" windowWidth="24920" windowHeight="12020"/>
  </bookViews>
  <sheets>
    <sheet name="Data" sheetId="1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P13" i="15" l="1"/>
  <c r="P12" i="15"/>
  <c r="L34" i="15"/>
  <c r="S34" i="15" l="1"/>
  <c r="N34" i="15"/>
  <c r="M34" i="15"/>
  <c r="K34" i="15"/>
  <c r="J34" i="15"/>
  <c r="H34" i="15"/>
  <c r="G34" i="15"/>
  <c r="F34" i="15"/>
  <c r="E34" i="15"/>
  <c r="D34" i="15"/>
  <c r="S33" i="15"/>
  <c r="N33" i="15"/>
  <c r="M33" i="15"/>
  <c r="L33" i="15"/>
  <c r="L35" i="15" s="1"/>
  <c r="K33" i="15"/>
  <c r="J33" i="15"/>
  <c r="H33" i="15"/>
  <c r="G33" i="15"/>
  <c r="F33" i="15"/>
  <c r="E33" i="15"/>
  <c r="D33" i="15"/>
  <c r="K32" i="15"/>
  <c r="J32" i="15"/>
  <c r="H32" i="15"/>
  <c r="G32" i="15"/>
  <c r="F32" i="15"/>
  <c r="E32" i="15"/>
  <c r="D32" i="15"/>
  <c r="Q31" i="15"/>
  <c r="I31" i="15"/>
  <c r="Q30" i="15"/>
  <c r="I30" i="15"/>
  <c r="K29" i="15"/>
  <c r="J29" i="15"/>
  <c r="H29" i="15"/>
  <c r="G29" i="15"/>
  <c r="F29" i="15"/>
  <c r="E29" i="15"/>
  <c r="D29" i="15"/>
  <c r="Q28" i="15"/>
  <c r="I28" i="15"/>
  <c r="Q27" i="15"/>
  <c r="I27" i="15"/>
  <c r="K26" i="15"/>
  <c r="J26" i="15"/>
  <c r="H26" i="15"/>
  <c r="G26" i="15"/>
  <c r="F26" i="15"/>
  <c r="E26" i="15"/>
  <c r="D26" i="15"/>
  <c r="Q25" i="15"/>
  <c r="I25" i="15"/>
  <c r="Q24" i="15"/>
  <c r="I24" i="15"/>
  <c r="S23" i="15"/>
  <c r="N23" i="15"/>
  <c r="M23" i="15"/>
  <c r="L23" i="15"/>
  <c r="K23" i="15"/>
  <c r="J23" i="15"/>
  <c r="H23" i="15"/>
  <c r="G23" i="15"/>
  <c r="F23" i="15"/>
  <c r="E23" i="15"/>
  <c r="D23" i="15"/>
  <c r="O22" i="15"/>
  <c r="I22" i="15"/>
  <c r="O21" i="15"/>
  <c r="I21" i="15"/>
  <c r="S20" i="15"/>
  <c r="N20" i="15"/>
  <c r="M20" i="15"/>
  <c r="L20" i="15"/>
  <c r="K20" i="15"/>
  <c r="J20" i="15"/>
  <c r="H20" i="15"/>
  <c r="G20" i="15"/>
  <c r="F20" i="15"/>
  <c r="E20" i="15"/>
  <c r="D20" i="15"/>
  <c r="R19" i="15"/>
  <c r="Q19" i="15"/>
  <c r="P19" i="15"/>
  <c r="O19" i="15"/>
  <c r="I19" i="15"/>
  <c r="R18" i="15"/>
  <c r="Q18" i="15"/>
  <c r="P18" i="15"/>
  <c r="O18" i="15"/>
  <c r="I18" i="15"/>
  <c r="S17" i="15"/>
  <c r="N17" i="15"/>
  <c r="M17" i="15"/>
  <c r="L17" i="15"/>
  <c r="K17" i="15"/>
  <c r="J17" i="15"/>
  <c r="H17" i="15"/>
  <c r="G17" i="15"/>
  <c r="F17" i="15"/>
  <c r="E17" i="15"/>
  <c r="D17" i="15"/>
  <c r="R16" i="15"/>
  <c r="Q16" i="15"/>
  <c r="P16" i="15"/>
  <c r="O16" i="15"/>
  <c r="I16" i="15"/>
  <c r="R15" i="15"/>
  <c r="Q15" i="15"/>
  <c r="P15" i="15"/>
  <c r="O15" i="15"/>
  <c r="I15" i="15"/>
  <c r="S14" i="15"/>
  <c r="N14" i="15"/>
  <c r="M14" i="15"/>
  <c r="L14" i="15"/>
  <c r="K14" i="15"/>
  <c r="J14" i="15"/>
  <c r="H14" i="15"/>
  <c r="G14" i="15"/>
  <c r="F14" i="15"/>
  <c r="E14" i="15"/>
  <c r="D14" i="15"/>
  <c r="R13" i="15"/>
  <c r="Q13" i="15"/>
  <c r="O13" i="15"/>
  <c r="I13" i="15"/>
  <c r="R12" i="15"/>
  <c r="Q12" i="15"/>
  <c r="O12" i="15"/>
  <c r="I12" i="15"/>
  <c r="Q34" i="15" l="1"/>
  <c r="D35" i="15"/>
  <c r="M35" i="15"/>
  <c r="O34" i="15"/>
  <c r="O17" i="15"/>
  <c r="I29" i="15"/>
  <c r="I26" i="15"/>
  <c r="K35" i="15"/>
  <c r="O14" i="15"/>
  <c r="O23" i="15"/>
  <c r="I23" i="15"/>
  <c r="I32" i="15"/>
  <c r="O20" i="15"/>
  <c r="I20" i="15"/>
  <c r="I17" i="15"/>
  <c r="E35" i="15"/>
  <c r="F35" i="15"/>
  <c r="Q33" i="15"/>
  <c r="S35" i="15"/>
  <c r="R33" i="15"/>
  <c r="G35" i="15"/>
  <c r="P33" i="15"/>
  <c r="I34" i="15"/>
  <c r="H35" i="15"/>
  <c r="I33" i="15"/>
  <c r="P34" i="15"/>
  <c r="I14" i="15"/>
  <c r="R34" i="15"/>
  <c r="J35" i="15"/>
  <c r="N35" i="15"/>
  <c r="O33" i="15"/>
  <c r="O35" i="15" l="1"/>
  <c r="I35" i="15"/>
</calcChain>
</file>

<file path=xl/sharedStrings.xml><?xml version="1.0" encoding="utf-8"?>
<sst xmlns="http://schemas.openxmlformats.org/spreadsheetml/2006/main" count="113" uniqueCount="29">
  <si>
    <t>TOTAL</t>
  </si>
  <si>
    <t>Référence : Carte sanitaire 2021</t>
  </si>
  <si>
    <t>Etablis-
sements</t>
  </si>
  <si>
    <t>Indicateurs</t>
  </si>
  <si>
    <t>CHdN</t>
  </si>
  <si>
    <t>CHL</t>
  </si>
  <si>
    <t>CHEM</t>
  </si>
  <si>
    <t>HRS</t>
  </si>
  <si>
    <t>NA</t>
  </si>
  <si>
    <t>CHK</t>
  </si>
  <si>
    <t>ZITHA</t>
  </si>
  <si>
    <t>CSM</t>
  </si>
  <si>
    <t>Source : données IGSS / Traitement : Observatoire national de la santé</t>
  </si>
  <si>
    <t>Années de référence : 2010-2020</t>
  </si>
  <si>
    <t>Moy. 
2010-14</t>
  </si>
  <si>
    <t>Moy.
2015-19</t>
  </si>
  <si>
    <t>Croissance 
ann. moy. 2010 - 19</t>
  </si>
  <si>
    <t>Evol.
2010-14</t>
  </si>
  <si>
    <t>Evol.
2015-19</t>
  </si>
  <si>
    <t>2020 (p)</t>
  </si>
  <si>
    <t>Périmètre d'inclusion : activité opposable, résidents et non-résidents, centres hospitaliers, hors activité de rééducation, hospitalisation de jour (ESMJ+PSA)</t>
  </si>
  <si>
    <t>Unités : Nombre d'hospitalisations de jour</t>
  </si>
  <si>
    <t xml:space="preserve">Remarque : Les données entre [] correspondent à des sommes fictives car la fusion des HRS n'avait pas encore eu lieu. </t>
  </si>
  <si>
    <r>
      <t xml:space="preserve">Nbre d'ESMJ + PSA personnes âgées </t>
    </r>
    <r>
      <rPr>
        <sz val="9"/>
        <color theme="1"/>
        <rFont val="Calibri"/>
        <family val="2"/>
      </rPr>
      <t>≥</t>
    </r>
    <r>
      <rPr>
        <sz val="8.1"/>
        <color theme="1"/>
        <rFont val="Calibri"/>
        <family val="2"/>
      </rPr>
      <t xml:space="preserve"> 75 ans</t>
    </r>
  </si>
  <si>
    <r>
      <t xml:space="preserve">Nbre d'ESMJ + PSA personnes âgées </t>
    </r>
    <r>
      <rPr>
        <b/>
        <sz val="9"/>
        <color theme="1"/>
        <rFont val="Calibri"/>
        <family val="2"/>
      </rPr>
      <t>≥</t>
    </r>
    <r>
      <rPr>
        <b/>
        <sz val="8.1"/>
        <color theme="1"/>
        <rFont val="Calibri"/>
        <family val="2"/>
      </rPr>
      <t xml:space="preserve"> 75 ans</t>
    </r>
  </si>
  <si>
    <t>Total séjours personnes âgées ≥ 75 ans</t>
  </si>
  <si>
    <t>% du total des séjours personnes âgées ≥ 75 ans</t>
  </si>
  <si>
    <t>Nbre d'ESMJ + PSA personnes âgées ≥ 75 ans</t>
  </si>
  <si>
    <t>Tableau : Evolution des hospitalisations de jour des patients âgés de 75 ans et plus et part dans le total des séjours des patients  âgés de 75 ans et plus, par établissement,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</si>
</sst>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_(* #,##0_);_(* \(#,##0\);_(* &quot;-&quot;_);_(@_)"/>
    <numFmt numFmtId="166" formatCode="_(&quot;$&quot;* #,##0_);_(&quot;$&quot;* \(#,##0\);_(&quot;$&quot;* &quot;-&quot;_);_(@_)"/>
    <numFmt numFmtId="167" formatCode="#,##0.0"/>
    <numFmt numFmtId="168" formatCode="[&gt;=0]\+0.0%;[&lt;0]\-0.0%"/>
    <numFmt numFmtId="169" formatCode="&quot;[&quot;#,##0&quot;]&quot;;&quot;[-&quot;#,##0&quot;]&quot;"/>
    <numFmt numFmtId="170" formatCode="&quot;[&quot;#,###.#&quot;]&quot;;&quot;[-&quot;#,###.#&quot;]&quot;"/>
    <numFmt numFmtId="171" formatCode="[&gt;=0]\+0.0%&quot;*&quot;;[&lt;0]\-0.0%&quot;*&quot;"/>
    <numFmt numFmtId="172" formatCode="&quot;[&quot;#,##0&quot;.0]&quot;;&quot;[-&quot;#,##0.0&quot;]&quot;"/>
    <numFmt numFmtId="173" formatCode="&quot;[&quot;0.0%&quot;]&quot;"/>
  </numFmts>
  <fonts count="20" x14ac:knownFonts="1">
    <font>
      <sz val="11"/>
      <color theme="1"/>
      <name val="Calibri"/>
      <family val="2"/>
      <scheme val="minor"/>
    </font>
    <font>
      <sz val="10"/>
      <name val="Arial"/>
      <family val="2"/>
    </font>
    <font>
      <sz val="10"/>
      <name val="Arial"/>
      <family val="2"/>
    </font>
    <font>
      <sz val="10"/>
      <name val="Arial"/>
      <family val="2"/>
    </font>
    <font>
      <b/>
      <sz val="9"/>
      <color theme="0"/>
      <name val="Calibri"/>
      <family val="2"/>
      <scheme val="minor"/>
    </font>
    <font>
      <sz val="9"/>
      <color theme="1"/>
      <name val="Calibri"/>
      <family val="2"/>
      <scheme val="minor"/>
    </font>
    <font>
      <b/>
      <sz val="10"/>
      <color theme="1"/>
      <name val="Calibri"/>
      <family val="2"/>
      <scheme val="minor"/>
    </font>
    <font>
      <sz val="11"/>
      <color theme="1"/>
      <name val="Calibri"/>
      <family val="2"/>
      <scheme val="minor"/>
    </font>
    <font>
      <sz val="11"/>
      <color rgb="FFFF0000"/>
      <name val="Calibri"/>
      <family val="2"/>
      <scheme val="minor"/>
    </font>
    <font>
      <b/>
      <sz val="10"/>
      <color theme="0"/>
      <name val="Calibri"/>
      <family val="2"/>
      <scheme val="minor"/>
    </font>
    <font>
      <b/>
      <sz val="9"/>
      <color theme="1"/>
      <name val="Calibri"/>
      <family val="2"/>
      <scheme val="minor"/>
    </font>
    <font>
      <i/>
      <sz val="9"/>
      <color theme="1"/>
      <name val="Calibri"/>
      <family val="2"/>
      <scheme val="minor"/>
    </font>
    <font>
      <sz val="9"/>
      <name val="Calibri"/>
      <family val="2"/>
      <scheme val="minor"/>
    </font>
    <font>
      <b/>
      <sz val="11"/>
      <color theme="1"/>
      <name val="Calibri"/>
      <family val="2"/>
      <scheme val="minor"/>
    </font>
    <font>
      <b/>
      <i/>
      <sz val="9"/>
      <color theme="1"/>
      <name val="Calibri"/>
      <family val="2"/>
      <scheme val="minor"/>
    </font>
    <font>
      <i/>
      <sz val="11"/>
      <name val="Calibri"/>
      <family val="2"/>
      <scheme val="minor"/>
    </font>
    <font>
      <sz val="9"/>
      <color theme="1"/>
      <name val="Calibri"/>
      <family val="2"/>
    </font>
    <font>
      <sz val="8.1"/>
      <color theme="1"/>
      <name val="Calibri"/>
      <family val="2"/>
    </font>
    <font>
      <b/>
      <sz val="9"/>
      <color theme="1"/>
      <name val="Calibri"/>
      <family val="2"/>
    </font>
    <font>
      <b/>
      <sz val="8.1"/>
      <color theme="1"/>
      <name val="Calibri"/>
      <family val="2"/>
    </font>
  </fonts>
  <fills count="4">
    <fill>
      <patternFill patternType="none"/>
    </fill>
    <fill>
      <patternFill patternType="gray125"/>
    </fill>
    <fill>
      <patternFill patternType="solid">
        <fgColor rgb="FFD6DCE4"/>
        <bgColor indexed="64"/>
      </patternFill>
    </fill>
    <fill>
      <patternFill patternType="solid">
        <fgColor rgb="FF44546A"/>
        <bgColor indexed="64"/>
      </patternFill>
    </fill>
  </fills>
  <borders count="28">
    <border>
      <left/>
      <right/>
      <top/>
      <bottom/>
      <diagonal/>
    </border>
    <border>
      <left style="medium">
        <color rgb="FF8497B0"/>
      </left>
      <right/>
      <top/>
      <bottom/>
      <diagonal/>
    </border>
    <border>
      <left/>
      <right style="medium">
        <color rgb="FF8497B0"/>
      </right>
      <top/>
      <bottom/>
      <diagonal/>
    </border>
    <border>
      <left/>
      <right/>
      <top/>
      <bottom style="dotted">
        <color rgb="FF8497B0"/>
      </bottom>
      <diagonal/>
    </border>
    <border>
      <left style="medium">
        <color rgb="FF8497B0"/>
      </left>
      <right/>
      <top/>
      <bottom style="medium">
        <color rgb="FF8497B0"/>
      </bottom>
      <diagonal/>
    </border>
    <border>
      <left style="medium">
        <color rgb="FF8497B0"/>
      </left>
      <right/>
      <top style="medium">
        <color rgb="FF8497B0"/>
      </top>
      <bottom/>
      <diagonal/>
    </border>
    <border>
      <left/>
      <right/>
      <top style="medium">
        <color rgb="FF8497B0"/>
      </top>
      <bottom/>
      <diagonal/>
    </border>
    <border>
      <left/>
      <right style="medium">
        <color rgb="FF8497B0"/>
      </right>
      <top style="medium">
        <color rgb="FF8497B0"/>
      </top>
      <bottom/>
      <diagonal/>
    </border>
    <border>
      <left/>
      <right/>
      <top/>
      <bottom style="medium">
        <color rgb="FF8497B0"/>
      </bottom>
      <diagonal/>
    </border>
    <border>
      <left/>
      <right style="medium">
        <color rgb="FF8497B0"/>
      </right>
      <top/>
      <bottom style="medium">
        <color rgb="FF8497B0"/>
      </bottom>
      <diagonal/>
    </border>
    <border>
      <left/>
      <right/>
      <top/>
      <bottom style="thin">
        <color theme="4" tint="0.39997558519241921"/>
      </bottom>
      <diagonal/>
    </border>
    <border>
      <left style="medium">
        <color rgb="FF95B3D7"/>
      </left>
      <right/>
      <top style="medium">
        <color rgb="FF95B3D7"/>
      </top>
      <bottom/>
      <diagonal/>
    </border>
    <border>
      <left/>
      <right/>
      <top style="medium">
        <color rgb="FF95B3D7"/>
      </top>
      <bottom/>
      <diagonal/>
    </border>
    <border>
      <left/>
      <right style="medium">
        <color rgb="FF95B3D7"/>
      </right>
      <top style="medium">
        <color rgb="FF95B3D7"/>
      </top>
      <bottom/>
      <diagonal/>
    </border>
    <border>
      <left style="medium">
        <color rgb="FF95B3D7"/>
      </left>
      <right/>
      <top/>
      <bottom/>
      <diagonal/>
    </border>
    <border>
      <left/>
      <right style="medium">
        <color rgb="FF95B3D7"/>
      </right>
      <top/>
      <bottom/>
      <diagonal/>
    </border>
    <border>
      <left style="medium">
        <color rgb="FF95B3D7"/>
      </left>
      <right/>
      <top/>
      <bottom style="dotted">
        <color rgb="FF8497B0"/>
      </bottom>
      <diagonal/>
    </border>
    <border>
      <left/>
      <right style="medium">
        <color rgb="FF95B3D7"/>
      </right>
      <top/>
      <bottom style="dotted">
        <color rgb="FF8497B0"/>
      </bottom>
      <diagonal/>
    </border>
    <border>
      <left style="medium">
        <color rgb="FF95B3D7"/>
      </left>
      <right/>
      <top style="dotted">
        <color rgb="FF8497B0"/>
      </top>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right style="thin">
        <color rgb="FF44546A"/>
      </right>
      <top style="medium">
        <color rgb="FF8497B0"/>
      </top>
      <bottom/>
      <diagonal/>
    </border>
    <border>
      <left/>
      <right style="thin">
        <color rgb="FF44546A"/>
      </right>
      <top style="medium">
        <color rgb="FF95B3D7"/>
      </top>
      <bottom/>
      <diagonal/>
    </border>
    <border>
      <left/>
      <right style="thin">
        <color rgb="FF44546A"/>
      </right>
      <top/>
      <bottom/>
      <diagonal/>
    </border>
    <border>
      <left/>
      <right style="thin">
        <color rgb="FF44546A"/>
      </right>
      <top/>
      <bottom style="dotted">
        <color rgb="FF8497B0"/>
      </bottom>
      <diagonal/>
    </border>
    <border>
      <left/>
      <right style="thin">
        <color rgb="FF44546A"/>
      </right>
      <top/>
      <bottom style="medium">
        <color rgb="FF95B3D7"/>
      </bottom>
      <diagonal/>
    </border>
    <border>
      <left/>
      <right style="thin">
        <color rgb="FF44546A"/>
      </right>
      <top/>
      <bottom style="medium">
        <color rgb="FF8497B0"/>
      </bottom>
      <diagonal/>
    </border>
  </borders>
  <cellStyleXfs count="8">
    <xf numFmtId="0" fontId="0" fillId="0" borderId="0"/>
    <xf numFmtId="165"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7" fillId="0" borderId="0" applyFont="0" applyFill="0" applyBorder="0" applyAlignment="0" applyProtection="0"/>
  </cellStyleXfs>
  <cellXfs count="122">
    <xf numFmtId="0" fontId="0" fillId="0" borderId="0" xfId="0"/>
    <xf numFmtId="0" fontId="5" fillId="0" borderId="0" xfId="0" applyFont="1"/>
    <xf numFmtId="0" fontId="6" fillId="0" borderId="0" xfId="0" applyFont="1"/>
    <xf numFmtId="0" fontId="12" fillId="0" borderId="0" xfId="0" applyFont="1"/>
    <xf numFmtId="3" fontId="5" fillId="2" borderId="0" xfId="0" applyNumberFormat="1" applyFont="1" applyFill="1" applyBorder="1"/>
    <xf numFmtId="167" fontId="5" fillId="2" borderId="0" xfId="0" applyNumberFormat="1" applyFont="1" applyFill="1" applyBorder="1"/>
    <xf numFmtId="168" fontId="11" fillId="2" borderId="0" xfId="7" applyNumberFormat="1" applyFont="1" applyFill="1" applyBorder="1" applyAlignment="1">
      <alignment horizontal="center"/>
    </xf>
    <xf numFmtId="168" fontId="5" fillId="2" borderId="0" xfId="7" applyNumberFormat="1" applyFont="1" applyFill="1" applyBorder="1"/>
    <xf numFmtId="0" fontId="0" fillId="0" borderId="0" xfId="0" applyFill="1"/>
    <xf numFmtId="164" fontId="11" fillId="2" borderId="0" xfId="7" applyNumberFormat="1" applyFont="1" applyFill="1" applyBorder="1"/>
    <xf numFmtId="3" fontId="5" fillId="0" borderId="0" xfId="0" applyNumberFormat="1" applyFont="1" applyFill="1" applyBorder="1"/>
    <xf numFmtId="167" fontId="5" fillId="0" borderId="0" xfId="0" applyNumberFormat="1" applyFont="1" applyFill="1" applyBorder="1"/>
    <xf numFmtId="168" fontId="11" fillId="0" borderId="0" xfId="7" applyNumberFormat="1" applyFont="1" applyFill="1" applyBorder="1" applyAlignment="1">
      <alignment horizontal="center"/>
    </xf>
    <xf numFmtId="168" fontId="5" fillId="0" borderId="0" xfId="7" applyNumberFormat="1" applyFont="1" applyFill="1" applyBorder="1"/>
    <xf numFmtId="164" fontId="11" fillId="0" borderId="0" xfId="7" applyNumberFormat="1" applyFont="1" applyFill="1" applyBorder="1"/>
    <xf numFmtId="3" fontId="5" fillId="2" borderId="0" xfId="7" applyNumberFormat="1" applyFont="1" applyFill="1" applyBorder="1"/>
    <xf numFmtId="167" fontId="5" fillId="2" borderId="0" xfId="7" applyNumberFormat="1" applyFont="1" applyFill="1" applyBorder="1"/>
    <xf numFmtId="169" fontId="5" fillId="0" borderId="0" xfId="7" applyNumberFormat="1" applyFont="1" applyFill="1" applyBorder="1"/>
    <xf numFmtId="167" fontId="5" fillId="0" borderId="0" xfId="7" applyNumberFormat="1" applyFont="1" applyFill="1" applyBorder="1"/>
    <xf numFmtId="173" fontId="11" fillId="0" borderId="3" xfId="7" applyNumberFormat="1" applyFont="1" applyFill="1" applyBorder="1"/>
    <xf numFmtId="164" fontId="11" fillId="0" borderId="3" xfId="7" applyNumberFormat="1" applyFont="1" applyFill="1" applyBorder="1"/>
    <xf numFmtId="168" fontId="5" fillId="0" borderId="3" xfId="7" applyNumberFormat="1" applyFont="1" applyFill="1" applyBorder="1"/>
    <xf numFmtId="167" fontId="5" fillId="0" borderId="0" xfId="0" applyNumberFormat="1" applyFont="1" applyFill="1" applyBorder="1" applyAlignment="1">
      <alignment horizontal="right"/>
    </xf>
    <xf numFmtId="164" fontId="5" fillId="0" borderId="3" xfId="7" applyNumberFormat="1" applyFont="1" applyFill="1" applyBorder="1" applyAlignment="1">
      <alignment horizontal="right"/>
    </xf>
    <xf numFmtId="0" fontId="13" fillId="0" borderId="10" xfId="0" applyFont="1" applyFill="1" applyBorder="1" applyAlignment="1">
      <alignment horizontal="left"/>
    </xf>
    <xf numFmtId="0" fontId="13" fillId="0" borderId="10" xfId="0" applyNumberFormat="1" applyFont="1" applyFill="1" applyBorder="1"/>
    <xf numFmtId="0" fontId="10" fillId="2" borderId="0" xfId="0" applyFont="1" applyFill="1" applyBorder="1"/>
    <xf numFmtId="3" fontId="10" fillId="2" borderId="0" xfId="0" applyNumberFormat="1" applyFont="1" applyFill="1" applyBorder="1"/>
    <xf numFmtId="167" fontId="10" fillId="2" borderId="0" xfId="0" applyNumberFormat="1" applyFont="1" applyFill="1" applyBorder="1"/>
    <xf numFmtId="168" fontId="10" fillId="2" borderId="0" xfId="7" applyNumberFormat="1" applyFont="1" applyFill="1" applyBorder="1" applyAlignment="1">
      <alignment horizontal="center"/>
    </xf>
    <xf numFmtId="168" fontId="10" fillId="2" borderId="0" xfId="7" applyNumberFormat="1" applyFont="1" applyFill="1" applyBorder="1" applyAlignment="1">
      <alignment horizontal="right"/>
    </xf>
    <xf numFmtId="3" fontId="10" fillId="2" borderId="2" xfId="0" applyNumberFormat="1" applyFont="1" applyFill="1" applyBorder="1"/>
    <xf numFmtId="0" fontId="10" fillId="2" borderId="8" xfId="0" applyFont="1" applyFill="1" applyBorder="1"/>
    <xf numFmtId="164" fontId="14" fillId="2" borderId="8" xfId="7" applyNumberFormat="1" applyFont="1" applyFill="1" applyBorder="1"/>
    <xf numFmtId="168" fontId="10" fillId="2" borderId="8" xfId="7" applyNumberFormat="1" applyFont="1" applyFill="1" applyBorder="1" applyAlignment="1">
      <alignment horizontal="center"/>
    </xf>
    <xf numFmtId="168" fontId="10" fillId="2" borderId="8" xfId="7" applyNumberFormat="1" applyFont="1" applyFill="1" applyBorder="1" applyAlignment="1">
      <alignment horizontal="right"/>
    </xf>
    <xf numFmtId="164" fontId="14" fillId="2" borderId="9" xfId="7" applyNumberFormat="1" applyFont="1" applyFill="1" applyBorder="1"/>
    <xf numFmtId="0" fontId="15" fillId="0" borderId="0" xfId="0" applyFont="1"/>
    <xf numFmtId="3" fontId="5" fillId="0" borderId="0" xfId="7" applyNumberFormat="1" applyFont="1" applyFill="1" applyBorder="1"/>
    <xf numFmtId="3" fontId="5" fillId="0" borderId="0" xfId="0" applyNumberFormat="1" applyFont="1" applyFill="1" applyBorder="1" applyAlignment="1">
      <alignment horizontal="right"/>
    </xf>
    <xf numFmtId="171" fontId="5" fillId="0" borderId="0" xfId="7" applyNumberFormat="1" applyFont="1" applyFill="1" applyBorder="1" applyAlignment="1">
      <alignment horizontal="right"/>
    </xf>
    <xf numFmtId="168" fontId="5" fillId="0" borderId="3" xfId="7" applyNumberFormat="1" applyFont="1" applyFill="1" applyBorder="1" applyAlignment="1">
      <alignment horizontal="right"/>
    </xf>
    <xf numFmtId="168" fontId="5" fillId="0" borderId="0" xfId="7" applyNumberFormat="1" applyFont="1" applyFill="1" applyBorder="1" applyAlignment="1">
      <alignment horizontal="right"/>
    </xf>
    <xf numFmtId="3" fontId="5" fillId="2" borderId="12" xfId="0" applyNumberFormat="1" applyFont="1" applyFill="1" applyBorder="1"/>
    <xf numFmtId="167" fontId="5" fillId="2" borderId="12" xfId="0" applyNumberFormat="1" applyFont="1" applyFill="1" applyBorder="1"/>
    <xf numFmtId="168" fontId="11" fillId="2" borderId="12" xfId="7" applyNumberFormat="1" applyFont="1" applyFill="1" applyBorder="1" applyAlignment="1">
      <alignment horizontal="center"/>
    </xf>
    <xf numFmtId="168" fontId="5" fillId="2" borderId="12" xfId="7" applyNumberFormat="1" applyFont="1" applyFill="1" applyBorder="1"/>
    <xf numFmtId="3" fontId="5" fillId="2" borderId="13" xfId="0" applyNumberFormat="1" applyFont="1" applyFill="1" applyBorder="1"/>
    <xf numFmtId="3" fontId="5" fillId="2" borderId="15" xfId="0" applyNumberFormat="1" applyFont="1" applyFill="1" applyBorder="1"/>
    <xf numFmtId="164" fontId="11" fillId="2" borderId="15" xfId="7" applyNumberFormat="1" applyFont="1" applyFill="1" applyBorder="1"/>
    <xf numFmtId="3" fontId="5" fillId="0" borderId="15" xfId="0" applyNumberFormat="1" applyFont="1" applyFill="1" applyBorder="1"/>
    <xf numFmtId="164" fontId="11" fillId="0" borderId="15" xfId="7" applyNumberFormat="1" applyFont="1" applyFill="1" applyBorder="1"/>
    <xf numFmtId="0" fontId="10" fillId="2" borderId="14" xfId="0" applyFont="1" applyFill="1" applyBorder="1" applyAlignment="1">
      <alignment horizontal="left" vertical="top"/>
    </xf>
    <xf numFmtId="3" fontId="5" fillId="2" borderId="15" xfId="7" applyNumberFormat="1" applyFont="1" applyFill="1" applyBorder="1"/>
    <xf numFmtId="0" fontId="10" fillId="0" borderId="14" xfId="0" applyFont="1" applyFill="1" applyBorder="1" applyAlignment="1">
      <alignment horizontal="left" vertical="top"/>
    </xf>
    <xf numFmtId="3" fontId="5" fillId="0" borderId="15" xfId="7" applyNumberFormat="1" applyFont="1" applyFill="1" applyBorder="1"/>
    <xf numFmtId="0" fontId="10" fillId="0" borderId="16" xfId="0" applyFont="1" applyFill="1" applyBorder="1" applyAlignment="1">
      <alignment horizontal="left" vertical="top"/>
    </xf>
    <xf numFmtId="164" fontId="11" fillId="0" borderId="17" xfId="7" applyNumberFormat="1" applyFont="1" applyFill="1" applyBorder="1"/>
    <xf numFmtId="0" fontId="5" fillId="0" borderId="15" xfId="0" applyFont="1" applyFill="1" applyBorder="1" applyAlignment="1">
      <alignment horizontal="right"/>
    </xf>
    <xf numFmtId="164" fontId="5" fillId="0" borderId="17" xfId="7" applyNumberFormat="1" applyFont="1" applyFill="1" applyBorder="1" applyAlignment="1">
      <alignment horizontal="right"/>
    </xf>
    <xf numFmtId="164" fontId="11" fillId="0" borderId="20" xfId="7" applyNumberFormat="1" applyFont="1" applyFill="1" applyBorder="1"/>
    <xf numFmtId="164" fontId="5" fillId="0" borderId="20" xfId="7" applyNumberFormat="1" applyFont="1" applyFill="1" applyBorder="1" applyAlignment="1">
      <alignment horizontal="right"/>
    </xf>
    <xf numFmtId="168" fontId="5" fillId="0" borderId="20" xfId="7" applyNumberFormat="1" applyFont="1" applyFill="1" applyBorder="1" applyAlignment="1">
      <alignment horizontal="right"/>
    </xf>
    <xf numFmtId="168" fontId="5" fillId="0" borderId="20" xfId="7" applyNumberFormat="1" applyFont="1" applyFill="1" applyBorder="1"/>
    <xf numFmtId="164" fontId="5" fillId="0" borderId="21" xfId="7" applyNumberFormat="1" applyFont="1" applyFill="1" applyBorder="1" applyAlignment="1">
      <alignment horizontal="right"/>
    </xf>
    <xf numFmtId="0" fontId="4" fillId="3" borderId="6" xfId="0" applyFont="1" applyFill="1" applyBorder="1" applyAlignment="1">
      <alignment vertical="center"/>
    </xf>
    <xf numFmtId="0" fontId="9" fillId="3" borderId="6" xfId="0" applyFont="1" applyFill="1" applyBorder="1" applyAlignment="1">
      <alignment horizontal="center" vertical="center"/>
    </xf>
    <xf numFmtId="0" fontId="9" fillId="3" borderId="6" xfId="0" applyFont="1" applyFill="1" applyBorder="1" applyAlignment="1">
      <alignment horizontal="right" vertical="center"/>
    </xf>
    <xf numFmtId="0" fontId="9" fillId="3" borderId="6" xfId="0" applyFont="1" applyFill="1" applyBorder="1" applyAlignment="1">
      <alignment horizontal="right" vertical="center" wrapText="1"/>
    </xf>
    <xf numFmtId="0" fontId="9" fillId="3" borderId="7" xfId="0" applyFont="1" applyFill="1" applyBorder="1" applyAlignment="1">
      <alignment horizontal="right" vertical="center"/>
    </xf>
    <xf numFmtId="0" fontId="9" fillId="3" borderId="22" xfId="0" applyFont="1" applyFill="1" applyBorder="1" applyAlignment="1">
      <alignment horizontal="right" vertical="center" wrapText="1"/>
    </xf>
    <xf numFmtId="167" fontId="5" fillId="2" borderId="23" xfId="0" applyNumberFormat="1" applyFont="1" applyFill="1" applyBorder="1"/>
    <xf numFmtId="167" fontId="5" fillId="2" borderId="24" xfId="0" applyNumberFormat="1" applyFont="1" applyFill="1" applyBorder="1"/>
    <xf numFmtId="164" fontId="11" fillId="2" borderId="24" xfId="7" applyNumberFormat="1" applyFont="1" applyFill="1" applyBorder="1"/>
    <xf numFmtId="167" fontId="5" fillId="0" borderId="24" xfId="0" applyNumberFormat="1" applyFont="1" applyFill="1" applyBorder="1"/>
    <xf numFmtId="164" fontId="11" fillId="0" borderId="24" xfId="7" applyNumberFormat="1" applyFont="1" applyFill="1" applyBorder="1"/>
    <xf numFmtId="167" fontId="5" fillId="2" borderId="24" xfId="7" applyNumberFormat="1" applyFont="1" applyFill="1" applyBorder="1"/>
    <xf numFmtId="170" fontId="5" fillId="0" borderId="24" xfId="7" applyNumberFormat="1" applyFont="1" applyFill="1" applyBorder="1"/>
    <xf numFmtId="172" fontId="5" fillId="0" borderId="24" xfId="7" applyNumberFormat="1" applyFont="1" applyFill="1" applyBorder="1"/>
    <xf numFmtId="173" fontId="11" fillId="0" borderId="25" xfId="7" applyNumberFormat="1" applyFont="1" applyFill="1" applyBorder="1"/>
    <xf numFmtId="164" fontId="11" fillId="0" borderId="25" xfId="7" applyNumberFormat="1" applyFont="1" applyFill="1" applyBorder="1"/>
    <xf numFmtId="164" fontId="11" fillId="0" borderId="26" xfId="7" applyNumberFormat="1" applyFont="1" applyFill="1" applyBorder="1"/>
    <xf numFmtId="167" fontId="10" fillId="2" borderId="24" xfId="0" applyNumberFormat="1" applyFont="1" applyFill="1" applyBorder="1"/>
    <xf numFmtId="164" fontId="14" fillId="2" borderId="27" xfId="7" applyNumberFormat="1" applyFont="1" applyFill="1" applyBorder="1"/>
    <xf numFmtId="0" fontId="9" fillId="3" borderId="22" xfId="0" applyFont="1" applyFill="1" applyBorder="1" applyAlignment="1">
      <alignment horizontal="right" vertical="center"/>
    </xf>
    <xf numFmtId="3" fontId="5" fillId="2" borderId="23" xfId="0" applyNumberFormat="1" applyFont="1" applyFill="1" applyBorder="1"/>
    <xf numFmtId="3" fontId="5" fillId="2" borderId="24" xfId="0" applyNumberFormat="1" applyFont="1" applyFill="1" applyBorder="1"/>
    <xf numFmtId="3" fontId="5" fillId="0" borderId="24" xfId="0" applyNumberFormat="1" applyFont="1" applyFill="1" applyBorder="1"/>
    <xf numFmtId="3" fontId="5" fillId="2" borderId="24" xfId="7" applyNumberFormat="1" applyFont="1" applyFill="1" applyBorder="1"/>
    <xf numFmtId="3" fontId="5" fillId="0" borderId="24" xfId="7" applyNumberFormat="1" applyFont="1" applyFill="1" applyBorder="1"/>
    <xf numFmtId="1" fontId="5" fillId="0" borderId="24" xfId="7" applyNumberFormat="1" applyFont="1" applyFill="1" applyBorder="1"/>
    <xf numFmtId="0" fontId="5" fillId="0" borderId="24" xfId="0" applyFont="1" applyFill="1" applyBorder="1" applyAlignment="1">
      <alignment horizontal="right"/>
    </xf>
    <xf numFmtId="164" fontId="5" fillId="0" borderId="25" xfId="7" applyNumberFormat="1" applyFont="1" applyFill="1" applyBorder="1" applyAlignment="1">
      <alignment horizontal="right"/>
    </xf>
    <xf numFmtId="164" fontId="5" fillId="0" borderId="26" xfId="7" applyNumberFormat="1" applyFont="1" applyFill="1" applyBorder="1" applyAlignment="1">
      <alignment horizontal="right"/>
    </xf>
    <xf numFmtId="3" fontId="10" fillId="2" borderId="24" xfId="0" applyNumberFormat="1" applyFont="1" applyFill="1" applyBorder="1"/>
    <xf numFmtId="168" fontId="5" fillId="2" borderId="23" xfId="7" applyNumberFormat="1" applyFont="1" applyFill="1" applyBorder="1"/>
    <xf numFmtId="168" fontId="5" fillId="2" borderId="24" xfId="7" applyNumberFormat="1" applyFont="1" applyFill="1" applyBorder="1"/>
    <xf numFmtId="168" fontId="5" fillId="0" borderId="24" xfId="7" applyNumberFormat="1" applyFont="1" applyFill="1" applyBorder="1"/>
    <xf numFmtId="171" fontId="5" fillId="0" borderId="24" xfId="7" applyNumberFormat="1" applyFont="1" applyFill="1" applyBorder="1" applyAlignment="1">
      <alignment horizontal="right"/>
    </xf>
    <xf numFmtId="168" fontId="5" fillId="0" borderId="25" xfId="7" applyNumberFormat="1" applyFont="1" applyFill="1" applyBorder="1" applyAlignment="1">
      <alignment horizontal="right"/>
    </xf>
    <xf numFmtId="168" fontId="5" fillId="0" borderId="24" xfId="7" applyNumberFormat="1" applyFont="1" applyFill="1" applyBorder="1" applyAlignment="1">
      <alignment horizontal="right"/>
    </xf>
    <xf numFmtId="168" fontId="5" fillId="0" borderId="26" xfId="7" applyNumberFormat="1" applyFont="1" applyFill="1" applyBorder="1" applyAlignment="1">
      <alignment horizontal="right"/>
    </xf>
    <xf numFmtId="168" fontId="10" fillId="2" borderId="24" xfId="7" applyNumberFormat="1" applyFont="1" applyFill="1" applyBorder="1" applyAlignment="1">
      <alignment horizontal="right"/>
    </xf>
    <xf numFmtId="168" fontId="10" fillId="2" borderId="27" xfId="7" applyNumberFormat="1" applyFont="1" applyFill="1" applyBorder="1" applyAlignment="1">
      <alignment horizontal="right"/>
    </xf>
    <xf numFmtId="0" fontId="5" fillId="2" borderId="11" xfId="0" applyFont="1" applyFill="1" applyBorder="1"/>
    <xf numFmtId="0" fontId="5" fillId="2" borderId="14" xfId="0" applyFont="1" applyFill="1" applyBorder="1"/>
    <xf numFmtId="0" fontId="5" fillId="0" borderId="14" xfId="0" applyFont="1" applyFill="1" applyBorder="1"/>
    <xf numFmtId="0" fontId="5" fillId="0" borderId="16" xfId="0" applyFont="1" applyFill="1" applyBorder="1"/>
    <xf numFmtId="0" fontId="5" fillId="0" borderId="18" xfId="0" applyFont="1" applyFill="1" applyBorder="1"/>
    <xf numFmtId="0" fontId="5" fillId="0" borderId="19" xfId="0" applyFont="1" applyFill="1" applyBorder="1"/>
    <xf numFmtId="0" fontId="4" fillId="3" borderId="5" xfId="0" applyFont="1" applyFill="1" applyBorder="1" applyAlignment="1">
      <alignment wrapText="1"/>
    </xf>
    <xf numFmtId="0" fontId="8" fillId="0" borderId="0" xfId="0" applyFont="1" applyFill="1"/>
    <xf numFmtId="0" fontId="5" fillId="0" borderId="0" xfId="0" applyFont="1" applyAlignment="1">
      <alignment horizontal="left" vertical="top"/>
    </xf>
    <xf numFmtId="0" fontId="10" fillId="2" borderId="1" xfId="0" applyFont="1" applyFill="1" applyBorder="1" applyAlignment="1">
      <alignment horizontal="left" vertical="top"/>
    </xf>
    <xf numFmtId="0" fontId="10" fillId="2" borderId="4" xfId="0" applyFont="1" applyFill="1" applyBorder="1" applyAlignment="1">
      <alignment horizontal="left" vertical="top"/>
    </xf>
    <xf numFmtId="0" fontId="10" fillId="2" borderId="11" xfId="0" applyFont="1" applyFill="1" applyBorder="1" applyAlignment="1">
      <alignment horizontal="left" vertical="top"/>
    </xf>
    <xf numFmtId="0" fontId="10" fillId="2" borderId="14" xfId="0" applyFont="1" applyFill="1" applyBorder="1" applyAlignment="1">
      <alignment horizontal="left" vertical="top"/>
    </xf>
    <xf numFmtId="0" fontId="10" fillId="0" borderId="14" xfId="0" applyFont="1" applyFill="1" applyBorder="1" applyAlignment="1">
      <alignment horizontal="left" vertical="top"/>
    </xf>
    <xf numFmtId="0" fontId="11" fillId="0" borderId="18" xfId="0" applyFont="1" applyFill="1" applyBorder="1" applyAlignment="1">
      <alignment horizontal="left" vertical="top"/>
    </xf>
    <xf numFmtId="0" fontId="11" fillId="0" borderId="14" xfId="0" applyFont="1" applyFill="1" applyBorder="1" applyAlignment="1">
      <alignment horizontal="left" vertical="top"/>
    </xf>
    <xf numFmtId="0" fontId="11" fillId="0" borderId="16" xfId="0" applyFont="1" applyFill="1" applyBorder="1" applyAlignment="1">
      <alignment horizontal="left" vertical="top"/>
    </xf>
    <xf numFmtId="0" fontId="11" fillId="0" borderId="19" xfId="0" applyFont="1" applyFill="1" applyBorder="1" applyAlignment="1">
      <alignment horizontal="left" vertical="top"/>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44546A"/>
      <color rgb="FF95B3D7"/>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8"/>
  <sheetViews>
    <sheetView showGridLines="0" tabSelected="1" topLeftCell="B11" zoomScale="90" zoomScaleNormal="90" workbookViewId="0">
      <selection activeCell="W21" sqref="W21"/>
    </sheetView>
  </sheetViews>
  <sheetFormatPr defaultRowHeight="14.5" x14ac:dyDescent="0.35"/>
  <cols>
    <col min="3" max="3" width="32.90625" customWidth="1"/>
    <col min="4" max="8" width="8.7265625" hidden="1" customWidth="1"/>
    <col min="16" max="16" width="9.90625" customWidth="1"/>
  </cols>
  <sheetData>
    <row r="2" spans="2:29" x14ac:dyDescent="0.35">
      <c r="B2" s="2" t="s">
        <v>28</v>
      </c>
    </row>
    <row r="3" spans="2:29" x14ac:dyDescent="0.35">
      <c r="B3" s="1"/>
    </row>
    <row r="4" spans="2:29" x14ac:dyDescent="0.35">
      <c r="B4" s="1" t="s">
        <v>1</v>
      </c>
    </row>
    <row r="5" spans="2:29" x14ac:dyDescent="0.35">
      <c r="B5" s="3" t="s">
        <v>12</v>
      </c>
    </row>
    <row r="6" spans="2:29" x14ac:dyDescent="0.35">
      <c r="B6" s="1" t="s">
        <v>13</v>
      </c>
    </row>
    <row r="7" spans="2:29" x14ac:dyDescent="0.35">
      <c r="B7" s="112" t="s">
        <v>20</v>
      </c>
      <c r="C7" s="112"/>
      <c r="D7" s="112"/>
      <c r="E7" s="112"/>
      <c r="F7" s="112"/>
      <c r="G7" s="112"/>
      <c r="H7" s="112"/>
      <c r="I7" s="112"/>
      <c r="J7" s="112"/>
      <c r="K7" s="112"/>
      <c r="L7" s="112"/>
      <c r="M7" s="112"/>
      <c r="N7" s="112"/>
      <c r="O7" s="112"/>
      <c r="P7" s="112"/>
      <c r="Q7" s="112"/>
      <c r="R7" s="112"/>
      <c r="S7" s="112"/>
    </row>
    <row r="8" spans="2:29" x14ac:dyDescent="0.35">
      <c r="B8" s="1" t="s">
        <v>21</v>
      </c>
    </row>
    <row r="9" spans="2:29" x14ac:dyDescent="0.35">
      <c r="B9" s="1" t="s">
        <v>22</v>
      </c>
    </row>
    <row r="10" spans="2:29" ht="15" thickBot="1" x14ac:dyDescent="0.4"/>
    <row r="11" spans="2:29" ht="36.75" customHeight="1" thickBot="1" x14ac:dyDescent="0.4">
      <c r="B11" s="110" t="s">
        <v>2</v>
      </c>
      <c r="C11" s="65" t="s">
        <v>3</v>
      </c>
      <c r="D11" s="66">
        <v>2010</v>
      </c>
      <c r="E11" s="66">
        <v>2011</v>
      </c>
      <c r="F11" s="66">
        <v>2012</v>
      </c>
      <c r="G11" s="66">
        <v>2013</v>
      </c>
      <c r="H11" s="66">
        <v>2014</v>
      </c>
      <c r="I11" s="70" t="s">
        <v>14</v>
      </c>
      <c r="J11" s="67">
        <v>2015</v>
      </c>
      <c r="K11" s="67">
        <v>2016</v>
      </c>
      <c r="L11" s="67">
        <v>2017</v>
      </c>
      <c r="M11" s="67">
        <v>2018</v>
      </c>
      <c r="N11" s="84">
        <v>2019</v>
      </c>
      <c r="O11" s="68" t="s">
        <v>15</v>
      </c>
      <c r="P11" s="68" t="s">
        <v>16</v>
      </c>
      <c r="Q11" s="68" t="s">
        <v>17</v>
      </c>
      <c r="R11" s="70" t="s">
        <v>18</v>
      </c>
      <c r="S11" s="69" t="s">
        <v>19</v>
      </c>
    </row>
    <row r="12" spans="2:29" x14ac:dyDescent="0.35">
      <c r="B12" s="115" t="s">
        <v>4</v>
      </c>
      <c r="C12" s="104" t="s">
        <v>23</v>
      </c>
      <c r="D12" s="43">
        <v>501</v>
      </c>
      <c r="E12" s="43">
        <v>684</v>
      </c>
      <c r="F12" s="43">
        <v>569</v>
      </c>
      <c r="G12" s="43">
        <v>609</v>
      </c>
      <c r="H12" s="43">
        <v>595</v>
      </c>
      <c r="I12" s="71">
        <f>AVERAGE(D12:H12)</f>
        <v>591.6</v>
      </c>
      <c r="J12" s="43">
        <v>753</v>
      </c>
      <c r="K12" s="43">
        <v>866</v>
      </c>
      <c r="L12" s="43">
        <v>962</v>
      </c>
      <c r="M12" s="43">
        <v>882</v>
      </c>
      <c r="N12" s="85">
        <v>989</v>
      </c>
      <c r="O12" s="44">
        <f>AVERAGE(J12:N12)</f>
        <v>890.4</v>
      </c>
      <c r="P12" s="45">
        <f>((N12/D12)^(1/9))-1</f>
        <v>7.8493714629864542E-2</v>
      </c>
      <c r="Q12" s="46">
        <f>(H12-D12)/D12</f>
        <v>0.18762475049900199</v>
      </c>
      <c r="R12" s="95">
        <f>(N12-J12)/J12</f>
        <v>0.31341301460823373</v>
      </c>
      <c r="S12" s="47">
        <v>781</v>
      </c>
      <c r="V12" s="8"/>
      <c r="W12" s="8"/>
      <c r="X12" s="8"/>
      <c r="Y12" s="8"/>
      <c r="Z12" s="8"/>
      <c r="AA12" s="8"/>
      <c r="AB12" s="8"/>
      <c r="AC12" s="8"/>
    </row>
    <row r="13" spans="2:29" hidden="1" x14ac:dyDescent="0.35">
      <c r="B13" s="116"/>
      <c r="C13" s="105" t="s">
        <v>25</v>
      </c>
      <c r="D13" s="4">
        <v>3829</v>
      </c>
      <c r="E13" s="4">
        <v>3873</v>
      </c>
      <c r="F13" s="4">
        <v>3639</v>
      </c>
      <c r="G13" s="4">
        <v>3724</v>
      </c>
      <c r="H13" s="4">
        <v>3791</v>
      </c>
      <c r="I13" s="72">
        <f>AVERAGE(D13:H13)</f>
        <v>3771.2</v>
      </c>
      <c r="J13" s="4">
        <v>3998</v>
      </c>
      <c r="K13" s="4">
        <v>4061</v>
      </c>
      <c r="L13" s="4">
        <v>4178</v>
      </c>
      <c r="M13" s="4">
        <v>3922</v>
      </c>
      <c r="N13" s="86">
        <v>4178</v>
      </c>
      <c r="O13" s="5">
        <f>AVERAGE(J13:N13)</f>
        <v>4067.4</v>
      </c>
      <c r="P13" s="6">
        <f>((N13/D13)^(1/9))-1</f>
        <v>9.739230679512545E-3</v>
      </c>
      <c r="Q13" s="7">
        <f>(H13-D13)/D13</f>
        <v>-9.9242622094541655E-3</v>
      </c>
      <c r="R13" s="96">
        <f>(N13-J13)/J13</f>
        <v>4.5022511255627812E-2</v>
      </c>
      <c r="S13" s="48">
        <v>3385</v>
      </c>
      <c r="V13" s="8"/>
      <c r="W13" s="8"/>
      <c r="X13" s="8"/>
      <c r="Y13" s="8"/>
      <c r="Z13" s="8"/>
      <c r="AA13" s="8"/>
      <c r="AB13" s="8"/>
      <c r="AC13" s="8"/>
    </row>
    <row r="14" spans="2:29" x14ac:dyDescent="0.35">
      <c r="B14" s="116"/>
      <c r="C14" s="105" t="s">
        <v>26</v>
      </c>
      <c r="D14" s="9">
        <f>D12/D13</f>
        <v>0.13084356228780361</v>
      </c>
      <c r="E14" s="9">
        <f>E12/E13</f>
        <v>0.17660728117738186</v>
      </c>
      <c r="F14" s="9">
        <f t="shared" ref="F14:K14" si="0">F12/F13</f>
        <v>0.15636163781258589</v>
      </c>
      <c r="G14" s="9">
        <f t="shared" si="0"/>
        <v>0.16353383458646617</v>
      </c>
      <c r="H14" s="9">
        <f t="shared" si="0"/>
        <v>0.15695067264573992</v>
      </c>
      <c r="I14" s="73">
        <f>I12/I13</f>
        <v>0.15687314382689863</v>
      </c>
      <c r="J14" s="9">
        <f t="shared" si="0"/>
        <v>0.18834417208604301</v>
      </c>
      <c r="K14" s="9">
        <f t="shared" si="0"/>
        <v>0.21324796848066979</v>
      </c>
      <c r="L14" s="9">
        <f>L12/L13</f>
        <v>0.23025370990904739</v>
      </c>
      <c r="M14" s="9">
        <f t="shared" ref="M14:O14" si="1">M12/M13</f>
        <v>0.22488526262111166</v>
      </c>
      <c r="N14" s="73">
        <f t="shared" si="1"/>
        <v>0.23671613212063189</v>
      </c>
      <c r="O14" s="9">
        <f t="shared" si="1"/>
        <v>0.21891134385602595</v>
      </c>
      <c r="P14" s="6"/>
      <c r="Q14" s="7"/>
      <c r="R14" s="96"/>
      <c r="S14" s="49">
        <f t="shared" ref="S14" si="2">S12/S13</f>
        <v>0.23072378138847857</v>
      </c>
      <c r="V14" s="8"/>
      <c r="W14" s="8"/>
      <c r="X14" s="8"/>
      <c r="Y14" s="8"/>
      <c r="Z14" s="8"/>
      <c r="AA14" s="8"/>
      <c r="AB14" s="8"/>
      <c r="AC14" s="8"/>
    </row>
    <row r="15" spans="2:29" x14ac:dyDescent="0.35">
      <c r="B15" s="117" t="s">
        <v>5</v>
      </c>
      <c r="C15" s="106" t="s">
        <v>27</v>
      </c>
      <c r="D15" s="10">
        <v>473</v>
      </c>
      <c r="E15" s="10">
        <v>533</v>
      </c>
      <c r="F15" s="10">
        <v>716</v>
      </c>
      <c r="G15" s="10">
        <v>898</v>
      </c>
      <c r="H15" s="10">
        <v>1144</v>
      </c>
      <c r="I15" s="74">
        <f>AVERAGE(D15:H15)</f>
        <v>752.8</v>
      </c>
      <c r="J15" s="10">
        <v>1216</v>
      </c>
      <c r="K15" s="10">
        <v>1252</v>
      </c>
      <c r="L15" s="10">
        <v>1667</v>
      </c>
      <c r="M15" s="10">
        <v>1760</v>
      </c>
      <c r="N15" s="87">
        <v>1631</v>
      </c>
      <c r="O15" s="11">
        <f>AVERAGE(J15:N15)</f>
        <v>1505.2</v>
      </c>
      <c r="P15" s="12">
        <f>((N15/D15)^(1/9))-1</f>
        <v>0.14744673779953521</v>
      </c>
      <c r="Q15" s="13">
        <f>(H15-D15)/D15</f>
        <v>1.4186046511627908</v>
      </c>
      <c r="R15" s="97">
        <f>(N15-J15)/J15</f>
        <v>0.34128289473684209</v>
      </c>
      <c r="S15" s="50">
        <v>1487</v>
      </c>
      <c r="V15" s="8"/>
      <c r="W15" s="8"/>
      <c r="X15" s="8"/>
      <c r="Y15" s="8"/>
      <c r="Z15" s="8"/>
      <c r="AA15" s="8"/>
      <c r="AB15" s="8"/>
      <c r="AC15" s="8"/>
    </row>
    <row r="16" spans="2:29" hidden="1" x14ac:dyDescent="0.35">
      <c r="B16" s="117"/>
      <c r="C16" s="106" t="s">
        <v>25</v>
      </c>
      <c r="D16" s="10">
        <v>4059</v>
      </c>
      <c r="E16" s="10">
        <v>3956</v>
      </c>
      <c r="F16" s="10">
        <v>4301</v>
      </c>
      <c r="G16" s="10">
        <v>4471</v>
      </c>
      <c r="H16" s="10">
        <v>4776</v>
      </c>
      <c r="I16" s="74">
        <f>AVERAGE(D16:H16)</f>
        <v>4312.6000000000004</v>
      </c>
      <c r="J16" s="10">
        <v>5006</v>
      </c>
      <c r="K16" s="10">
        <v>5249</v>
      </c>
      <c r="L16" s="10">
        <v>5666</v>
      </c>
      <c r="M16" s="10">
        <v>5798</v>
      </c>
      <c r="N16" s="87">
        <v>5771</v>
      </c>
      <c r="O16" s="11">
        <f t="shared" ref="O16" si="3">AVERAGE(J16:N16)</f>
        <v>5498</v>
      </c>
      <c r="P16" s="12">
        <f>((N16/D16)^(1/9))-1</f>
        <v>3.9875475485822154E-2</v>
      </c>
      <c r="Q16" s="13">
        <f>(H16-D16)/D16</f>
        <v>0.17664449371766444</v>
      </c>
      <c r="R16" s="97">
        <f>(N16-J16)/J16</f>
        <v>0.15281662005593288</v>
      </c>
      <c r="S16" s="50">
        <v>5147</v>
      </c>
      <c r="V16" s="8"/>
      <c r="W16" s="8"/>
      <c r="X16" s="8"/>
      <c r="Y16" s="8"/>
      <c r="Z16" s="8"/>
      <c r="AA16" s="8"/>
      <c r="AB16" s="8"/>
      <c r="AC16" s="8"/>
    </row>
    <row r="17" spans="2:29" x14ac:dyDescent="0.35">
      <c r="B17" s="117"/>
      <c r="C17" s="106" t="s">
        <v>26</v>
      </c>
      <c r="D17" s="14">
        <f>D15/D16</f>
        <v>0.11653116531165311</v>
      </c>
      <c r="E17" s="14">
        <f t="shared" ref="E17:K17" si="4">E15/E16</f>
        <v>0.13473205257836199</v>
      </c>
      <c r="F17" s="14">
        <f t="shared" si="4"/>
        <v>0.16647291327598232</v>
      </c>
      <c r="G17" s="14">
        <f t="shared" si="4"/>
        <v>0.20084992171773652</v>
      </c>
      <c r="H17" s="14">
        <f t="shared" si="4"/>
        <v>0.23953098827470687</v>
      </c>
      <c r="I17" s="75">
        <f t="shared" si="4"/>
        <v>0.1745582711125539</v>
      </c>
      <c r="J17" s="14">
        <f t="shared" si="4"/>
        <v>0.2429085097882541</v>
      </c>
      <c r="K17" s="14">
        <f t="shared" si="4"/>
        <v>0.23852162316631739</v>
      </c>
      <c r="L17" s="14">
        <f>L15/L16</f>
        <v>0.2942110836569008</v>
      </c>
      <c r="M17" s="14">
        <f t="shared" ref="M17:O17" si="5">M15/M16</f>
        <v>0.30355294929285959</v>
      </c>
      <c r="N17" s="75">
        <f t="shared" si="5"/>
        <v>0.28261999653439612</v>
      </c>
      <c r="O17" s="14">
        <f t="shared" si="5"/>
        <v>0.27377228082939253</v>
      </c>
      <c r="P17" s="12"/>
      <c r="Q17" s="13"/>
      <c r="R17" s="97"/>
      <c r="S17" s="51">
        <f t="shared" ref="S17" si="6">S15/S16</f>
        <v>0.28890615892753058</v>
      </c>
      <c r="V17" s="8"/>
      <c r="W17" s="8"/>
      <c r="X17" s="8"/>
      <c r="Y17" s="8"/>
      <c r="Z17" s="8"/>
      <c r="AA17" s="8"/>
      <c r="AB17" s="8"/>
      <c r="AC17" s="8"/>
    </row>
    <row r="18" spans="2:29" x14ac:dyDescent="0.35">
      <c r="B18" s="52" t="s">
        <v>6</v>
      </c>
      <c r="C18" s="105" t="s">
        <v>27</v>
      </c>
      <c r="D18" s="15">
        <v>1049</v>
      </c>
      <c r="E18" s="15">
        <v>1167</v>
      </c>
      <c r="F18" s="15">
        <v>1252</v>
      </c>
      <c r="G18" s="15">
        <v>1314</v>
      </c>
      <c r="H18" s="15">
        <v>1418</v>
      </c>
      <c r="I18" s="76">
        <f>AVERAGE(D18:H18)</f>
        <v>1240</v>
      </c>
      <c r="J18" s="15">
        <v>1581</v>
      </c>
      <c r="K18" s="15">
        <v>1583</v>
      </c>
      <c r="L18" s="15">
        <v>1724</v>
      </c>
      <c r="M18" s="15">
        <v>1782</v>
      </c>
      <c r="N18" s="88">
        <v>1656</v>
      </c>
      <c r="O18" s="16">
        <f>AVERAGE(J18:N18)</f>
        <v>1665.2</v>
      </c>
      <c r="P18" s="6">
        <f>((N18/D18)^(1/9))-1</f>
        <v>5.2038538704794135E-2</v>
      </c>
      <c r="Q18" s="7">
        <f t="shared" ref="Q18:Q19" si="7">(H18-D18)/D18</f>
        <v>0.35176358436606292</v>
      </c>
      <c r="R18" s="96">
        <f t="shared" ref="R18:R19" si="8">(N18-J18)/J18</f>
        <v>4.743833017077799E-2</v>
      </c>
      <c r="S18" s="53">
        <v>1297</v>
      </c>
      <c r="V18" s="8"/>
      <c r="W18" s="8"/>
      <c r="X18" s="8"/>
      <c r="Y18" s="8"/>
      <c r="Z18" s="8"/>
      <c r="AA18" s="8"/>
      <c r="AB18" s="8"/>
      <c r="AC18" s="8"/>
    </row>
    <row r="19" spans="2:29" hidden="1" x14ac:dyDescent="0.35">
      <c r="B19" s="52"/>
      <c r="C19" s="105" t="s">
        <v>25</v>
      </c>
      <c r="D19" s="15">
        <v>6006</v>
      </c>
      <c r="E19" s="15">
        <v>6289</v>
      </c>
      <c r="F19" s="15">
        <v>6324</v>
      </c>
      <c r="G19" s="15">
        <v>6698</v>
      </c>
      <c r="H19" s="15">
        <v>6599</v>
      </c>
      <c r="I19" s="76">
        <f>AVERAGE(D19:H19)</f>
        <v>6383.2</v>
      </c>
      <c r="J19" s="15">
        <v>7150</v>
      </c>
      <c r="K19" s="15">
        <v>7094</v>
      </c>
      <c r="L19" s="15">
        <v>7179</v>
      </c>
      <c r="M19" s="15">
        <v>7217</v>
      </c>
      <c r="N19" s="88">
        <v>6901</v>
      </c>
      <c r="O19" s="16">
        <f>AVERAGE(J19:N19)</f>
        <v>7108.2</v>
      </c>
      <c r="P19" s="6">
        <f>((N19/D19)^(1/9))-1</f>
        <v>1.5553872658260914E-2</v>
      </c>
      <c r="Q19" s="7">
        <f t="shared" si="7"/>
        <v>9.8734598734598736E-2</v>
      </c>
      <c r="R19" s="96">
        <f t="shared" si="8"/>
        <v>-3.4825174825174825E-2</v>
      </c>
      <c r="S19" s="53">
        <v>5759</v>
      </c>
      <c r="V19" s="8"/>
      <c r="W19" s="8"/>
      <c r="X19" s="8"/>
      <c r="Y19" s="8"/>
      <c r="Z19" s="8"/>
      <c r="AA19" s="8"/>
      <c r="AB19" s="8"/>
      <c r="AC19" s="8"/>
    </row>
    <row r="20" spans="2:29" x14ac:dyDescent="0.35">
      <c r="B20" s="52"/>
      <c r="C20" s="105" t="s">
        <v>26</v>
      </c>
      <c r="D20" s="9">
        <f>D18/D19</f>
        <v>0.17465867465867466</v>
      </c>
      <c r="E20" s="9">
        <f t="shared" ref="E20:H20" si="9">E18/E19</f>
        <v>0.18556209254253458</v>
      </c>
      <c r="F20" s="9">
        <f t="shared" si="9"/>
        <v>0.19797596457938013</v>
      </c>
      <c r="G20" s="9">
        <f t="shared" si="9"/>
        <v>0.19617796357121528</v>
      </c>
      <c r="H20" s="9">
        <f t="shared" si="9"/>
        <v>0.21488104258220941</v>
      </c>
      <c r="I20" s="73">
        <f>I18/I19</f>
        <v>0.19425993232234617</v>
      </c>
      <c r="J20" s="9">
        <f>J18/J19</f>
        <v>0.22111888111888112</v>
      </c>
      <c r="K20" s="9">
        <f t="shared" ref="K20:N20" si="10">K18/K19</f>
        <v>0.22314632083450803</v>
      </c>
      <c r="L20" s="9">
        <f t="shared" si="10"/>
        <v>0.24014486697311604</v>
      </c>
      <c r="M20" s="9">
        <f t="shared" si="10"/>
        <v>0.24691700152417903</v>
      </c>
      <c r="N20" s="73">
        <f t="shared" si="10"/>
        <v>0.23996522243153165</v>
      </c>
      <c r="O20" s="9">
        <f>O18/O19</f>
        <v>0.23426465209195016</v>
      </c>
      <c r="P20" s="6"/>
      <c r="Q20" s="7"/>
      <c r="R20" s="96"/>
      <c r="S20" s="49">
        <f t="shared" ref="S20" si="11">S18/S19</f>
        <v>0.22521271054002431</v>
      </c>
      <c r="V20" s="8"/>
      <c r="W20" s="8"/>
      <c r="X20" s="8"/>
      <c r="Y20" s="8"/>
      <c r="Z20" s="8"/>
      <c r="AA20" s="8"/>
      <c r="AB20" s="8"/>
      <c r="AC20" s="8"/>
    </row>
    <row r="21" spans="2:29" x14ac:dyDescent="0.35">
      <c r="B21" s="54" t="s">
        <v>7</v>
      </c>
      <c r="C21" s="106" t="s">
        <v>27</v>
      </c>
      <c r="D21" s="17">
        <v>1881</v>
      </c>
      <c r="E21" s="17">
        <v>2425</v>
      </c>
      <c r="F21" s="17">
        <v>2990</v>
      </c>
      <c r="G21" s="17">
        <v>3471</v>
      </c>
      <c r="H21" s="17">
        <v>4016</v>
      </c>
      <c r="I21" s="77">
        <f>AVERAGE(D21:H21)</f>
        <v>2956.6</v>
      </c>
      <c r="J21" s="17">
        <v>4304</v>
      </c>
      <c r="K21" s="17">
        <v>4608</v>
      </c>
      <c r="L21" s="38">
        <v>4923</v>
      </c>
      <c r="M21" s="38">
        <v>4208</v>
      </c>
      <c r="N21" s="89">
        <v>4392</v>
      </c>
      <c r="O21" s="18">
        <f>AVERAGE(J21:N21)</f>
        <v>4487</v>
      </c>
      <c r="P21" s="40" t="s">
        <v>8</v>
      </c>
      <c r="Q21" s="40" t="s">
        <v>8</v>
      </c>
      <c r="R21" s="98" t="s">
        <v>8</v>
      </c>
      <c r="S21" s="55">
        <v>3782</v>
      </c>
      <c r="V21" s="8"/>
      <c r="W21" s="8"/>
      <c r="X21" s="8"/>
      <c r="Y21" s="8"/>
      <c r="Z21" s="8"/>
      <c r="AA21" s="8"/>
      <c r="AB21" s="8"/>
      <c r="AC21" s="8"/>
    </row>
    <row r="22" spans="2:29" hidden="1" x14ac:dyDescent="0.35">
      <c r="B22" s="54"/>
      <c r="C22" s="106" t="s">
        <v>25</v>
      </c>
      <c r="D22" s="17">
        <v>8109</v>
      </c>
      <c r="E22" s="17">
        <v>8888</v>
      </c>
      <c r="F22" s="17">
        <v>9559</v>
      </c>
      <c r="G22" s="17">
        <v>9725</v>
      </c>
      <c r="H22" s="17">
        <v>10357</v>
      </c>
      <c r="I22" s="78">
        <f>AVERAGE(D22:H22)</f>
        <v>9327.6</v>
      </c>
      <c r="J22" s="17">
        <v>10573</v>
      </c>
      <c r="K22" s="17">
        <v>10687</v>
      </c>
      <c r="L22" s="38">
        <v>10509</v>
      </c>
      <c r="M22" s="38">
        <v>9515</v>
      </c>
      <c r="N22" s="90">
        <v>9654</v>
      </c>
      <c r="O22" s="18">
        <f>AVERAGE(J22:N22)</f>
        <v>10187.6</v>
      </c>
      <c r="P22" s="40" t="s">
        <v>8</v>
      </c>
      <c r="Q22" s="40" t="s">
        <v>8</v>
      </c>
      <c r="R22" s="98" t="s">
        <v>8</v>
      </c>
      <c r="S22" s="55">
        <v>8214</v>
      </c>
      <c r="V22" s="8"/>
      <c r="W22" s="8"/>
      <c r="X22" s="8"/>
      <c r="Y22" s="8"/>
      <c r="Z22" s="8"/>
      <c r="AA22" s="8"/>
      <c r="AB22" s="8"/>
      <c r="AC22" s="8"/>
    </row>
    <row r="23" spans="2:29" x14ac:dyDescent="0.35">
      <c r="B23" s="56"/>
      <c r="C23" s="107" t="s">
        <v>26</v>
      </c>
      <c r="D23" s="19">
        <f>D21/D22</f>
        <v>0.23196448390677027</v>
      </c>
      <c r="E23" s="19">
        <f t="shared" ref="E23:H23" si="12">E21/E22</f>
        <v>0.27283978397839787</v>
      </c>
      <c r="F23" s="19">
        <f t="shared" si="12"/>
        <v>0.31279422533737838</v>
      </c>
      <c r="G23" s="19">
        <f t="shared" si="12"/>
        <v>0.35691516709511567</v>
      </c>
      <c r="H23" s="19">
        <f t="shared" si="12"/>
        <v>0.387757072511345</v>
      </c>
      <c r="I23" s="79">
        <f>I21/I22</f>
        <v>0.31697328358849003</v>
      </c>
      <c r="J23" s="19">
        <f>J21/J22</f>
        <v>0.4070746240423721</v>
      </c>
      <c r="K23" s="19">
        <f t="shared" ref="K23:N23" si="13">K21/K22</f>
        <v>0.43117806681014315</v>
      </c>
      <c r="L23" s="20">
        <f t="shared" si="13"/>
        <v>0.46845560947759063</v>
      </c>
      <c r="M23" s="20">
        <f t="shared" si="13"/>
        <v>0.44224908039936944</v>
      </c>
      <c r="N23" s="80">
        <f t="shared" si="13"/>
        <v>0.45494095711622123</v>
      </c>
      <c r="O23" s="20">
        <f>O21/O22</f>
        <v>0.44043739447956337</v>
      </c>
      <c r="P23" s="41" t="s">
        <v>8</v>
      </c>
      <c r="Q23" s="41" t="s">
        <v>8</v>
      </c>
      <c r="R23" s="99" t="s">
        <v>8</v>
      </c>
      <c r="S23" s="57">
        <f t="shared" ref="S23" si="14">S21/S22</f>
        <v>0.46043340637935232</v>
      </c>
      <c r="V23" s="8"/>
      <c r="W23" s="8"/>
      <c r="X23" s="8"/>
      <c r="Y23" s="8"/>
      <c r="Z23" s="8"/>
      <c r="AA23" s="8"/>
      <c r="AB23" s="8"/>
      <c r="AC23" s="8"/>
    </row>
    <row r="24" spans="2:29" x14ac:dyDescent="0.35">
      <c r="B24" s="118" t="s">
        <v>9</v>
      </c>
      <c r="C24" s="106" t="s">
        <v>27</v>
      </c>
      <c r="D24" s="10">
        <v>239</v>
      </c>
      <c r="E24" s="10">
        <v>402</v>
      </c>
      <c r="F24" s="10">
        <v>700</v>
      </c>
      <c r="G24" s="10">
        <v>735</v>
      </c>
      <c r="H24" s="10">
        <v>869</v>
      </c>
      <c r="I24" s="74">
        <f>AVERAGE(D24:H24)</f>
        <v>589</v>
      </c>
      <c r="J24" s="10">
        <v>909</v>
      </c>
      <c r="K24" s="10">
        <v>1095</v>
      </c>
      <c r="L24" s="39" t="s">
        <v>8</v>
      </c>
      <c r="M24" s="39" t="s">
        <v>8</v>
      </c>
      <c r="N24" s="91" t="s">
        <v>8</v>
      </c>
      <c r="O24" s="22" t="s">
        <v>8</v>
      </c>
      <c r="P24" s="42" t="s">
        <v>8</v>
      </c>
      <c r="Q24" s="13">
        <f>(H24-D24)/D24</f>
        <v>2.6359832635983262</v>
      </c>
      <c r="R24" s="100" t="s">
        <v>8</v>
      </c>
      <c r="S24" s="58" t="s">
        <v>8</v>
      </c>
      <c r="V24" s="8"/>
      <c r="W24" s="8"/>
      <c r="X24" s="8"/>
      <c r="Y24" s="8"/>
      <c r="Z24" s="8"/>
      <c r="AA24" s="8"/>
      <c r="AB24" s="8"/>
      <c r="AC24" s="8"/>
    </row>
    <row r="25" spans="2:29" hidden="1" x14ac:dyDescent="0.35">
      <c r="B25" s="119"/>
      <c r="C25" s="106" t="s">
        <v>25</v>
      </c>
      <c r="D25" s="10">
        <v>3140</v>
      </c>
      <c r="E25" s="10">
        <v>3413</v>
      </c>
      <c r="F25" s="10">
        <v>3926</v>
      </c>
      <c r="G25" s="10">
        <v>3862</v>
      </c>
      <c r="H25" s="10">
        <v>3965</v>
      </c>
      <c r="I25" s="74">
        <f>AVERAGE(D25:H25)</f>
        <v>3661.2</v>
      </c>
      <c r="J25" s="10">
        <v>4215</v>
      </c>
      <c r="K25" s="10">
        <v>4828</v>
      </c>
      <c r="L25" s="39" t="s">
        <v>8</v>
      </c>
      <c r="M25" s="39" t="s">
        <v>8</v>
      </c>
      <c r="N25" s="91" t="s">
        <v>8</v>
      </c>
      <c r="O25" s="22" t="s">
        <v>8</v>
      </c>
      <c r="P25" s="42" t="s">
        <v>8</v>
      </c>
      <c r="Q25" s="13">
        <f>(H25-D25)/D25</f>
        <v>0.26273885350318471</v>
      </c>
      <c r="R25" s="100" t="s">
        <v>8</v>
      </c>
      <c r="S25" s="58" t="s">
        <v>8</v>
      </c>
      <c r="V25" s="8"/>
      <c r="W25" s="8"/>
      <c r="X25" s="8"/>
      <c r="Y25" s="8"/>
      <c r="Z25" s="8"/>
      <c r="AA25" s="8"/>
      <c r="AB25" s="8"/>
      <c r="AC25" s="8"/>
    </row>
    <row r="26" spans="2:29" x14ac:dyDescent="0.35">
      <c r="B26" s="120"/>
      <c r="C26" s="106" t="s">
        <v>26</v>
      </c>
      <c r="D26" s="20">
        <f>D24/D25</f>
        <v>7.6114649681528659E-2</v>
      </c>
      <c r="E26" s="20">
        <f t="shared" ref="E26:K26" si="15">E24/E25</f>
        <v>0.11778493993554058</v>
      </c>
      <c r="F26" s="20">
        <f t="shared" si="15"/>
        <v>0.17829852266938359</v>
      </c>
      <c r="G26" s="20">
        <f t="shared" si="15"/>
        <v>0.19031589849818747</v>
      </c>
      <c r="H26" s="20">
        <f t="shared" si="15"/>
        <v>0.21916771752837327</v>
      </c>
      <c r="I26" s="80">
        <f t="shared" si="15"/>
        <v>0.16087621544848685</v>
      </c>
      <c r="J26" s="20">
        <f t="shared" si="15"/>
        <v>0.21565836298932384</v>
      </c>
      <c r="K26" s="20">
        <f t="shared" si="15"/>
        <v>0.22680198840099419</v>
      </c>
      <c r="L26" s="23" t="s">
        <v>8</v>
      </c>
      <c r="M26" s="23" t="s">
        <v>8</v>
      </c>
      <c r="N26" s="92" t="s">
        <v>8</v>
      </c>
      <c r="O26" s="23" t="s">
        <v>8</v>
      </c>
      <c r="P26" s="41"/>
      <c r="Q26" s="21"/>
      <c r="R26" s="99"/>
      <c r="S26" s="59" t="s">
        <v>8</v>
      </c>
      <c r="V26" s="8"/>
      <c r="W26" s="8"/>
      <c r="X26" s="8"/>
      <c r="Y26" s="8"/>
      <c r="Z26" s="8"/>
      <c r="AA26" s="8"/>
      <c r="AB26" s="8"/>
      <c r="AC26" s="8"/>
    </row>
    <row r="27" spans="2:29" x14ac:dyDescent="0.35">
      <c r="B27" s="119" t="s">
        <v>10</v>
      </c>
      <c r="C27" s="108" t="s">
        <v>27</v>
      </c>
      <c r="D27" s="10">
        <v>1354</v>
      </c>
      <c r="E27" s="10">
        <v>1676</v>
      </c>
      <c r="F27" s="10">
        <v>1780</v>
      </c>
      <c r="G27" s="10">
        <v>2020</v>
      </c>
      <c r="H27" s="10">
        <v>2459</v>
      </c>
      <c r="I27" s="74">
        <f>AVERAGE(D27:H27)</f>
        <v>1857.8</v>
      </c>
      <c r="J27" s="10">
        <v>2688</v>
      </c>
      <c r="K27" s="10">
        <v>2770</v>
      </c>
      <c r="L27" s="39" t="s">
        <v>8</v>
      </c>
      <c r="M27" s="39" t="s">
        <v>8</v>
      </c>
      <c r="N27" s="91" t="s">
        <v>8</v>
      </c>
      <c r="O27" s="22" t="s">
        <v>8</v>
      </c>
      <c r="P27" s="42" t="s">
        <v>8</v>
      </c>
      <c r="Q27" s="13">
        <f>(H27-D27)/D27</f>
        <v>0.81610044313146235</v>
      </c>
      <c r="R27" s="100" t="s">
        <v>8</v>
      </c>
      <c r="S27" s="58" t="s">
        <v>8</v>
      </c>
      <c r="V27" s="8"/>
      <c r="W27" s="8"/>
      <c r="X27" s="8"/>
      <c r="Y27" s="8"/>
      <c r="Z27" s="8"/>
      <c r="AA27" s="8"/>
      <c r="AB27" s="8"/>
      <c r="AC27" s="8"/>
    </row>
    <row r="28" spans="2:29" hidden="1" x14ac:dyDescent="0.35">
      <c r="B28" s="119"/>
      <c r="C28" s="106" t="s">
        <v>25</v>
      </c>
      <c r="D28" s="10">
        <v>3792</v>
      </c>
      <c r="E28" s="10">
        <v>4255</v>
      </c>
      <c r="F28" s="10">
        <v>4384</v>
      </c>
      <c r="G28" s="10">
        <v>4436</v>
      </c>
      <c r="H28" s="10">
        <v>4908</v>
      </c>
      <c r="I28" s="74">
        <f>AVERAGE(D28:H28)</f>
        <v>4355</v>
      </c>
      <c r="J28" s="10">
        <v>4994</v>
      </c>
      <c r="K28" s="10">
        <v>4420</v>
      </c>
      <c r="L28" s="39" t="s">
        <v>8</v>
      </c>
      <c r="M28" s="39" t="s">
        <v>8</v>
      </c>
      <c r="N28" s="91" t="s">
        <v>8</v>
      </c>
      <c r="O28" s="22" t="s">
        <v>8</v>
      </c>
      <c r="P28" s="42" t="s">
        <v>8</v>
      </c>
      <c r="Q28" s="13">
        <f>(H28-D28)/D28</f>
        <v>0.29430379746835444</v>
      </c>
      <c r="R28" s="100" t="s">
        <v>8</v>
      </c>
      <c r="S28" s="58" t="s">
        <v>8</v>
      </c>
      <c r="V28" s="8"/>
      <c r="W28" s="8"/>
      <c r="X28" s="8"/>
      <c r="Y28" s="8"/>
      <c r="Z28" s="8"/>
      <c r="AA28" s="8"/>
      <c r="AB28" s="8"/>
      <c r="AC28" s="8"/>
    </row>
    <row r="29" spans="2:29" x14ac:dyDescent="0.35">
      <c r="B29" s="119"/>
      <c r="C29" s="106" t="s">
        <v>26</v>
      </c>
      <c r="D29" s="20">
        <f>D27/D28</f>
        <v>0.3570675105485232</v>
      </c>
      <c r="E29" s="20">
        <f t="shared" ref="E29:K29" si="16">E27/E28</f>
        <v>0.39388954171562868</v>
      </c>
      <c r="F29" s="20">
        <f t="shared" si="16"/>
        <v>0.40602189781021897</v>
      </c>
      <c r="G29" s="20">
        <f t="shared" si="16"/>
        <v>0.45536519386834984</v>
      </c>
      <c r="H29" s="20">
        <f t="shared" si="16"/>
        <v>0.50101874490627551</v>
      </c>
      <c r="I29" s="80">
        <f t="shared" si="16"/>
        <v>0.4265901262916188</v>
      </c>
      <c r="J29" s="20">
        <f t="shared" si="16"/>
        <v>0.53824589507408893</v>
      </c>
      <c r="K29" s="20">
        <f t="shared" si="16"/>
        <v>0.62669683257918551</v>
      </c>
      <c r="L29" s="23" t="s">
        <v>8</v>
      </c>
      <c r="M29" s="23" t="s">
        <v>8</v>
      </c>
      <c r="N29" s="92" t="s">
        <v>8</v>
      </c>
      <c r="O29" s="23" t="s">
        <v>8</v>
      </c>
      <c r="P29" s="41"/>
      <c r="Q29" s="21"/>
      <c r="R29" s="99"/>
      <c r="S29" s="59" t="s">
        <v>8</v>
      </c>
      <c r="V29" s="8"/>
      <c r="W29" s="8"/>
      <c r="X29" s="8"/>
      <c r="Y29" s="8"/>
      <c r="Z29" s="8"/>
      <c r="AA29" s="8"/>
      <c r="AB29" s="8"/>
      <c r="AC29" s="8"/>
    </row>
    <row r="30" spans="2:29" x14ac:dyDescent="0.35">
      <c r="B30" s="118" t="s">
        <v>11</v>
      </c>
      <c r="C30" s="108" t="s">
        <v>27</v>
      </c>
      <c r="D30" s="10">
        <v>288</v>
      </c>
      <c r="E30" s="10">
        <v>347</v>
      </c>
      <c r="F30" s="10">
        <v>510</v>
      </c>
      <c r="G30" s="10">
        <v>716</v>
      </c>
      <c r="H30" s="10">
        <v>688</v>
      </c>
      <c r="I30" s="74">
        <f>AVERAGE(D30:H30)</f>
        <v>509.8</v>
      </c>
      <c r="J30" s="10">
        <v>707</v>
      </c>
      <c r="K30" s="10">
        <v>743</v>
      </c>
      <c r="L30" s="39" t="s">
        <v>8</v>
      </c>
      <c r="M30" s="39" t="s">
        <v>8</v>
      </c>
      <c r="N30" s="91" t="s">
        <v>8</v>
      </c>
      <c r="O30" s="22" t="s">
        <v>8</v>
      </c>
      <c r="P30" s="42" t="s">
        <v>8</v>
      </c>
      <c r="Q30" s="13">
        <f>(H30-D30)/D30</f>
        <v>1.3888888888888888</v>
      </c>
      <c r="R30" s="100" t="s">
        <v>8</v>
      </c>
      <c r="S30" s="58" t="s">
        <v>8</v>
      </c>
      <c r="V30" s="8"/>
      <c r="W30" s="8"/>
      <c r="X30" s="8"/>
      <c r="Y30" s="8"/>
      <c r="Z30" s="8"/>
      <c r="AA30" s="8"/>
      <c r="AB30" s="8"/>
      <c r="AC30" s="8"/>
    </row>
    <row r="31" spans="2:29" hidden="1" x14ac:dyDescent="0.35">
      <c r="B31" s="119"/>
      <c r="C31" s="106" t="s">
        <v>25</v>
      </c>
      <c r="D31" s="10">
        <v>1177</v>
      </c>
      <c r="E31" s="10">
        <v>1220</v>
      </c>
      <c r="F31" s="10">
        <v>1249</v>
      </c>
      <c r="G31" s="10">
        <v>1427</v>
      </c>
      <c r="H31" s="10">
        <v>1484</v>
      </c>
      <c r="I31" s="74">
        <f>AVERAGE(D31:H31)</f>
        <v>1311.4</v>
      </c>
      <c r="J31" s="10">
        <v>1364</v>
      </c>
      <c r="K31" s="10">
        <v>1439</v>
      </c>
      <c r="L31" s="39" t="s">
        <v>8</v>
      </c>
      <c r="M31" s="39" t="s">
        <v>8</v>
      </c>
      <c r="N31" s="91" t="s">
        <v>8</v>
      </c>
      <c r="O31" s="22" t="s">
        <v>8</v>
      </c>
      <c r="P31" s="42" t="s">
        <v>8</v>
      </c>
      <c r="Q31" s="13">
        <f>(H31-D31)/D31</f>
        <v>0.26083262531860663</v>
      </c>
      <c r="R31" s="100" t="s">
        <v>8</v>
      </c>
      <c r="S31" s="58" t="s">
        <v>8</v>
      </c>
      <c r="V31" s="8"/>
      <c r="W31" s="24"/>
      <c r="X31" s="25"/>
      <c r="Y31" s="25"/>
      <c r="Z31" s="25"/>
      <c r="AA31" s="25"/>
      <c r="AB31" s="25"/>
      <c r="AC31" s="8"/>
    </row>
    <row r="32" spans="2:29" ht="15" thickBot="1" x14ac:dyDescent="0.4">
      <c r="B32" s="121"/>
      <c r="C32" s="109" t="s">
        <v>26</v>
      </c>
      <c r="D32" s="60">
        <f>D30/D31</f>
        <v>0.24468988954970264</v>
      </c>
      <c r="E32" s="60">
        <f t="shared" ref="E32:K32" si="17">E30/E31</f>
        <v>0.28442622950819674</v>
      </c>
      <c r="F32" s="60">
        <f t="shared" si="17"/>
        <v>0.40832666132906326</v>
      </c>
      <c r="G32" s="60">
        <f t="shared" si="17"/>
        <v>0.50175192711983185</v>
      </c>
      <c r="H32" s="60">
        <f t="shared" si="17"/>
        <v>0.46361185983827491</v>
      </c>
      <c r="I32" s="81">
        <f t="shared" si="17"/>
        <v>0.38874485282903765</v>
      </c>
      <c r="J32" s="60">
        <f t="shared" si="17"/>
        <v>0.51832844574780057</v>
      </c>
      <c r="K32" s="60">
        <f t="shared" si="17"/>
        <v>0.51633078526754694</v>
      </c>
      <c r="L32" s="61" t="s">
        <v>8</v>
      </c>
      <c r="M32" s="61" t="s">
        <v>8</v>
      </c>
      <c r="N32" s="93" t="s">
        <v>8</v>
      </c>
      <c r="O32" s="61" t="s">
        <v>8</v>
      </c>
      <c r="P32" s="62"/>
      <c r="Q32" s="63"/>
      <c r="R32" s="101"/>
      <c r="S32" s="64" t="s">
        <v>8</v>
      </c>
      <c r="V32" s="8"/>
      <c r="W32" s="8"/>
      <c r="X32" s="8"/>
      <c r="Y32" s="8"/>
      <c r="Z32" s="8"/>
      <c r="AA32" s="8"/>
      <c r="AB32" s="8"/>
      <c r="AC32" s="8"/>
    </row>
    <row r="33" spans="2:29" x14ac:dyDescent="0.35">
      <c r="B33" s="113" t="s">
        <v>0</v>
      </c>
      <c r="C33" s="26" t="s">
        <v>24</v>
      </c>
      <c r="D33" s="27">
        <f>SUM(D12+D15+D18+D21)</f>
        <v>3904</v>
      </c>
      <c r="E33" s="27">
        <f t="shared" ref="E33:H34" si="18">SUM(E12+E15+E18+E21)</f>
        <v>4809</v>
      </c>
      <c r="F33" s="27">
        <f t="shared" si="18"/>
        <v>5527</v>
      </c>
      <c r="G33" s="27">
        <f t="shared" si="18"/>
        <v>6292</v>
      </c>
      <c r="H33" s="27">
        <f t="shared" si="18"/>
        <v>7173</v>
      </c>
      <c r="I33" s="82">
        <f>AVERAGE(D33:H33)</f>
        <v>5541</v>
      </c>
      <c r="J33" s="27">
        <f>SUM(J12+J15+J18+J21)</f>
        <v>7854</v>
      </c>
      <c r="K33" s="27">
        <f>SUM(K12+K15+K18+K21)</f>
        <v>8309</v>
      </c>
      <c r="L33" s="27">
        <f t="shared" ref="L33:N33" si="19">SUM(L12+L15+L18+L21)</f>
        <v>9276</v>
      </c>
      <c r="M33" s="27">
        <f t="shared" si="19"/>
        <v>8632</v>
      </c>
      <c r="N33" s="94">
        <f t="shared" si="19"/>
        <v>8668</v>
      </c>
      <c r="O33" s="28">
        <f>AVERAGE(J33:N33)</f>
        <v>8547.7999999999993</v>
      </c>
      <c r="P33" s="29">
        <f>((N33/D33)^(1/9))-1</f>
        <v>9.2672213814513071E-2</v>
      </c>
      <c r="Q33" s="30">
        <f>(H33-D33)/D33</f>
        <v>0.83734631147540983</v>
      </c>
      <c r="R33" s="102">
        <f>(N33-J33)/J33</f>
        <v>0.10364145658263306</v>
      </c>
      <c r="S33" s="31">
        <f>S12+S15+S18+S21</f>
        <v>7347</v>
      </c>
      <c r="V33" s="8"/>
      <c r="W33" s="8"/>
      <c r="X33" s="8"/>
      <c r="Y33" s="8"/>
      <c r="Z33" s="8"/>
      <c r="AA33" s="8"/>
      <c r="AB33" s="8"/>
      <c r="AC33" s="8"/>
    </row>
    <row r="34" spans="2:29" hidden="1" x14ac:dyDescent="0.35">
      <c r="B34" s="113"/>
      <c r="C34" s="26" t="s">
        <v>25</v>
      </c>
      <c r="D34" s="27">
        <f>SUM(D13+D16+D19+D22)</f>
        <v>22003</v>
      </c>
      <c r="E34" s="27">
        <f t="shared" si="18"/>
        <v>23006</v>
      </c>
      <c r="F34" s="27">
        <f t="shared" si="18"/>
        <v>23823</v>
      </c>
      <c r="G34" s="27">
        <f t="shared" si="18"/>
        <v>24618</v>
      </c>
      <c r="H34" s="27">
        <f t="shared" si="18"/>
        <v>25523</v>
      </c>
      <c r="I34" s="82">
        <f>AVERAGE(D34:H34)</f>
        <v>23794.6</v>
      </c>
      <c r="J34" s="27">
        <f>SUM(J13+J16+J19+J22)</f>
        <v>26727</v>
      </c>
      <c r="K34" s="27">
        <f t="shared" ref="K34:M34" si="20">SUM(K13+K16+K19+K22)</f>
        <v>27091</v>
      </c>
      <c r="L34" s="27">
        <f>SUM(L13+L16+L19+L22)</f>
        <v>27532</v>
      </c>
      <c r="M34" s="27">
        <f t="shared" si="20"/>
        <v>26452</v>
      </c>
      <c r="N34" s="94">
        <f>SUM(N13+N16+N19+N22)</f>
        <v>26504</v>
      </c>
      <c r="O34" s="28">
        <f>AVERAGE(J34:N34)</f>
        <v>26861.200000000001</v>
      </c>
      <c r="P34" s="29">
        <f>((N34/D34)^(1/9))-1</f>
        <v>2.0894956376712681E-2</v>
      </c>
      <c r="Q34" s="30">
        <f>(H34-D34)/D34</f>
        <v>0.15997818479298279</v>
      </c>
      <c r="R34" s="102">
        <f>(N34-J34)/J34</f>
        <v>-8.3436225539716396E-3</v>
      </c>
      <c r="S34" s="31">
        <f>S13+S16+S19+S22</f>
        <v>22505</v>
      </c>
      <c r="V34" s="8"/>
      <c r="W34" s="8"/>
      <c r="X34" s="8"/>
      <c r="Y34" s="8"/>
      <c r="Z34" s="8"/>
      <c r="AA34" s="8"/>
      <c r="AB34" s="8"/>
      <c r="AC34" s="8"/>
    </row>
    <row r="35" spans="2:29" ht="15" thickBot="1" x14ac:dyDescent="0.4">
      <c r="B35" s="114"/>
      <c r="C35" s="32" t="s">
        <v>26</v>
      </c>
      <c r="D35" s="33">
        <f>D33/D34</f>
        <v>0.17743035040676272</v>
      </c>
      <c r="E35" s="33">
        <f t="shared" ref="E35:K35" si="21">E33/E34</f>
        <v>0.20903242632356778</v>
      </c>
      <c r="F35" s="33">
        <f t="shared" si="21"/>
        <v>0.23200268647945263</v>
      </c>
      <c r="G35" s="33">
        <f t="shared" si="21"/>
        <v>0.25558534405719391</v>
      </c>
      <c r="H35" s="33">
        <f t="shared" si="21"/>
        <v>0.28104063001998197</v>
      </c>
      <c r="I35" s="83">
        <f t="shared" si="21"/>
        <v>0.23286796163835494</v>
      </c>
      <c r="J35" s="33">
        <f t="shared" si="21"/>
        <v>0.2938601414300146</v>
      </c>
      <c r="K35" s="33">
        <f t="shared" si="21"/>
        <v>0.30670702447307224</v>
      </c>
      <c r="L35" s="33">
        <f>L33/L34</f>
        <v>0.33691704198750544</v>
      </c>
      <c r="M35" s="33">
        <f t="shared" ref="M35:O35" si="22">M33/M34</f>
        <v>0.32632693180099803</v>
      </c>
      <c r="N35" s="83">
        <f t="shared" si="22"/>
        <v>0.32704497434349533</v>
      </c>
      <c r="O35" s="33">
        <f t="shared" si="22"/>
        <v>0.31822107724152304</v>
      </c>
      <c r="P35" s="34"/>
      <c r="Q35" s="35"/>
      <c r="R35" s="103"/>
      <c r="S35" s="36">
        <f t="shared" ref="S35" si="23">S33/S34</f>
        <v>0.3264607864918907</v>
      </c>
    </row>
    <row r="37" spans="2:29" x14ac:dyDescent="0.35">
      <c r="B37" s="111"/>
      <c r="C37" s="8"/>
      <c r="D37" s="8"/>
      <c r="E37" s="8"/>
      <c r="F37" s="8"/>
      <c r="G37" s="8"/>
      <c r="H37" s="8"/>
      <c r="I37" s="111"/>
      <c r="J37" s="8"/>
      <c r="K37" s="8"/>
      <c r="L37" s="8"/>
      <c r="M37" s="8"/>
    </row>
    <row r="38" spans="2:29" x14ac:dyDescent="0.35">
      <c r="I38" s="37"/>
    </row>
  </sheetData>
  <mergeCells count="7">
    <mergeCell ref="B7:S7"/>
    <mergeCell ref="B33:B35"/>
    <mergeCell ref="B12:B14"/>
    <mergeCell ref="B15:B17"/>
    <mergeCell ref="B24:B26"/>
    <mergeCell ref="B27:B29"/>
    <mergeCell ref="B30:B32"/>
  </mergeCells>
  <pageMargins left="0.7" right="0.7" top="0.75" bottom="0.75" header="0.3" footer="0.3"/>
  <pageSetup paperSize="9" orientation="portrait" r:id="rId1"/>
  <ignoredErrors>
    <ignoredError sqref="I14 I17 I20 I23 I26 I29 I32:I34 O14 O17 O2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2021-09-01T09:17:06Z</cp:lastPrinted>
  <dcterms:created xsi:type="dcterms:W3CDTF">2017-11-13T12:18:27Z</dcterms:created>
  <dcterms:modified xsi:type="dcterms:W3CDTF">2022-04-25T08:21:57Z</dcterms:modified>
</cp:coreProperties>
</file>