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3_Hospi de jour\"/>
    </mc:Choice>
  </mc:AlternateContent>
  <bookViews>
    <workbookView xWindow="120" yWindow="210" windowWidth="24920" windowHeight="12020"/>
  </bookViews>
  <sheets>
    <sheet name="Data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P13" i="15" l="1"/>
  <c r="P12" i="15"/>
  <c r="L34" i="15"/>
  <c r="S34" i="15" l="1"/>
  <c r="N34" i="15"/>
  <c r="M34" i="15"/>
  <c r="K34" i="15"/>
  <c r="J34" i="15"/>
  <c r="O34" i="15" s="1"/>
  <c r="H34" i="15"/>
  <c r="G34" i="15"/>
  <c r="F34" i="15"/>
  <c r="E34" i="15"/>
  <c r="D34" i="15"/>
  <c r="S33" i="15"/>
  <c r="N33" i="15"/>
  <c r="M33" i="15"/>
  <c r="M35" i="15" s="1"/>
  <c r="L33" i="15"/>
  <c r="L35" i="15" s="1"/>
  <c r="K33" i="15"/>
  <c r="K35" i="15" s="1"/>
  <c r="J33" i="15"/>
  <c r="H33" i="15"/>
  <c r="G33" i="15"/>
  <c r="F33" i="15"/>
  <c r="E33" i="15"/>
  <c r="D33" i="15"/>
  <c r="K32" i="15"/>
  <c r="J32" i="15"/>
  <c r="H32" i="15"/>
  <c r="G32" i="15"/>
  <c r="F32" i="15"/>
  <c r="E32" i="15"/>
  <c r="D32" i="15"/>
  <c r="Q31" i="15"/>
  <c r="I31" i="15"/>
  <c r="Q30" i="15"/>
  <c r="I30" i="15"/>
  <c r="K29" i="15"/>
  <c r="J29" i="15"/>
  <c r="H29" i="15"/>
  <c r="G29" i="15"/>
  <c r="F29" i="15"/>
  <c r="E29" i="15"/>
  <c r="D29" i="15"/>
  <c r="Q28" i="15"/>
  <c r="I28" i="15"/>
  <c r="Q27" i="15"/>
  <c r="I27" i="15"/>
  <c r="K26" i="15"/>
  <c r="J26" i="15"/>
  <c r="H26" i="15"/>
  <c r="G26" i="15"/>
  <c r="F26" i="15"/>
  <c r="E26" i="15"/>
  <c r="D26" i="15"/>
  <c r="Q25" i="15"/>
  <c r="I25" i="15"/>
  <c r="Q24" i="15"/>
  <c r="I24" i="15"/>
  <c r="S23" i="15"/>
  <c r="N23" i="15"/>
  <c r="M23" i="15"/>
  <c r="L23" i="15"/>
  <c r="K23" i="15"/>
  <c r="J23" i="15"/>
  <c r="H23" i="15"/>
  <c r="G23" i="15"/>
  <c r="F23" i="15"/>
  <c r="E23" i="15"/>
  <c r="D23" i="15"/>
  <c r="O22" i="15"/>
  <c r="I22" i="15"/>
  <c r="O21" i="15"/>
  <c r="I21" i="15"/>
  <c r="S20" i="15"/>
  <c r="N20" i="15"/>
  <c r="M20" i="15"/>
  <c r="L20" i="15"/>
  <c r="K20" i="15"/>
  <c r="J20" i="15"/>
  <c r="H20" i="15"/>
  <c r="G20" i="15"/>
  <c r="F20" i="15"/>
  <c r="E20" i="15"/>
  <c r="D20" i="15"/>
  <c r="R19" i="15"/>
  <c r="Q19" i="15"/>
  <c r="P19" i="15"/>
  <c r="O19" i="15"/>
  <c r="I19" i="15"/>
  <c r="R18" i="15"/>
  <c r="Q18" i="15"/>
  <c r="P18" i="15"/>
  <c r="O18" i="15"/>
  <c r="I18" i="15"/>
  <c r="S17" i="15"/>
  <c r="N17" i="15"/>
  <c r="M17" i="15"/>
  <c r="L17" i="15"/>
  <c r="K17" i="15"/>
  <c r="J17" i="15"/>
  <c r="H17" i="15"/>
  <c r="G17" i="15"/>
  <c r="F17" i="15"/>
  <c r="E17" i="15"/>
  <c r="D17" i="15"/>
  <c r="R16" i="15"/>
  <c r="Q16" i="15"/>
  <c r="P16" i="15"/>
  <c r="O16" i="15"/>
  <c r="I16" i="15"/>
  <c r="R15" i="15"/>
  <c r="Q15" i="15"/>
  <c r="P15" i="15"/>
  <c r="O15" i="15"/>
  <c r="I15" i="15"/>
  <c r="S14" i="15"/>
  <c r="N14" i="15"/>
  <c r="M14" i="15"/>
  <c r="L14" i="15"/>
  <c r="K14" i="15"/>
  <c r="J14" i="15"/>
  <c r="H14" i="15"/>
  <c r="G14" i="15"/>
  <c r="F14" i="15"/>
  <c r="E14" i="15"/>
  <c r="D14" i="15"/>
  <c r="R13" i="15"/>
  <c r="Q13" i="15"/>
  <c r="O13" i="15"/>
  <c r="O14" i="15" s="1"/>
  <c r="I13" i="15"/>
  <c r="R12" i="15"/>
  <c r="Q12" i="15"/>
  <c r="O12" i="15"/>
  <c r="I12" i="15"/>
  <c r="I29" i="15" l="1"/>
  <c r="I26" i="15"/>
  <c r="O17" i="15"/>
  <c r="Q34" i="15"/>
  <c r="O23" i="15"/>
  <c r="I23" i="15"/>
  <c r="I32" i="15"/>
  <c r="O20" i="15"/>
  <c r="I20" i="15"/>
  <c r="I17" i="15"/>
  <c r="E35" i="15"/>
  <c r="F35" i="15"/>
  <c r="Q33" i="15"/>
  <c r="S35" i="15"/>
  <c r="R33" i="15"/>
  <c r="G35" i="15"/>
  <c r="P33" i="15"/>
  <c r="I34" i="15"/>
  <c r="H35" i="15"/>
  <c r="I33" i="15"/>
  <c r="P34" i="15"/>
  <c r="I14" i="15"/>
  <c r="D35" i="15"/>
  <c r="R34" i="15"/>
  <c r="J35" i="15"/>
  <c r="N35" i="15"/>
  <c r="O33" i="15"/>
  <c r="O35" i="15" s="1"/>
  <c r="I35" i="15" l="1"/>
</calcChain>
</file>

<file path=xl/sharedStrings.xml><?xml version="1.0" encoding="utf-8"?>
<sst xmlns="http://schemas.openxmlformats.org/spreadsheetml/2006/main" count="113" uniqueCount="27">
  <si>
    <t>TOTAL</t>
  </si>
  <si>
    <t>Référence : Carte sanitaire 2021</t>
  </si>
  <si>
    <t>Etablis-
sements</t>
  </si>
  <si>
    <t>Indicateurs</t>
  </si>
  <si>
    <t>CHdN</t>
  </si>
  <si>
    <t>CHL</t>
  </si>
  <si>
    <t>CHEM</t>
  </si>
  <si>
    <t>HRS</t>
  </si>
  <si>
    <t>NA</t>
  </si>
  <si>
    <t>CHK</t>
  </si>
  <si>
    <t>ZITHA</t>
  </si>
  <si>
    <t>CSM</t>
  </si>
  <si>
    <t>Source : données IGSS / Traitement : Observatoire national de la santé</t>
  </si>
  <si>
    <t>Années de référence : 2010-2020</t>
  </si>
  <si>
    <t>Moy. 
2010-14</t>
  </si>
  <si>
    <t>Moy.
2015-19</t>
  </si>
  <si>
    <t>Croissance 
ann. moy. 2010 - 19</t>
  </si>
  <si>
    <t>Evol.
2010-14</t>
  </si>
  <si>
    <t>Evol.
2015-19</t>
  </si>
  <si>
    <t>2020 (p)</t>
  </si>
  <si>
    <t>Nbre d'ESMJ + PSA</t>
  </si>
  <si>
    <t>Total séjours</t>
  </si>
  <si>
    <t>% du total des séjours</t>
  </si>
  <si>
    <t>Périmètre d'inclusion : activité opposable, résidents et non-résidents, centres hospitaliers, hors activité de rééducation, hospitalisation de jour (ESMJ+PSA)</t>
  </si>
  <si>
    <t>Unités : Nombre d'hospitalisations de jour</t>
  </si>
  <si>
    <t xml:space="preserve">Remarque : Les données entre [] correspondent à des sommes fictives car la fusion des HRS n'avait pas encore eu lieu. </t>
  </si>
  <si>
    <t>Tableau : Evolution des hospitalisations de jour,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</si>
</sst>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#,##0.0"/>
    <numFmt numFmtId="168" formatCode="[&gt;=0]\+0.0%;[&lt;0]\-0.0%"/>
    <numFmt numFmtId="169" formatCode="&quot;[&quot;#,##0&quot;]&quot;;&quot;[-&quot;#,##0&quot;]&quot;"/>
    <numFmt numFmtId="170" formatCode="&quot;[&quot;#,###.#&quot;]&quot;;&quot;[-&quot;#,###.#&quot;]&quot;"/>
    <numFmt numFmtId="171" formatCode="[&gt;=0]\+0.0%&quot;*&quot;;[&lt;0]\-0.0%&quot;*&quot;"/>
    <numFmt numFmtId="172" formatCode="&quot;[&quot;#,##0&quot;.0]&quot;;&quot;[-&quot;#,##0.0&quot;]&quot;"/>
    <numFmt numFmtId="173" formatCode="&quot;[&quot;0.0%&quot;]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44546A"/>
        <bgColor indexed="64"/>
      </patternFill>
    </fill>
  </fills>
  <borders count="23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/>
      <bottom style="dotted">
        <color rgb="FF8497B0"/>
      </bottom>
      <diagonal/>
    </border>
    <border>
      <left/>
      <right/>
      <top/>
      <bottom style="dotted">
        <color rgb="FF8497B0"/>
      </bottom>
      <diagonal/>
    </border>
    <border>
      <left/>
      <right style="medium">
        <color rgb="FF8497B0"/>
      </right>
      <top/>
      <bottom style="dotted">
        <color rgb="FF8497B0"/>
      </bottom>
      <diagonal/>
    </border>
    <border>
      <left style="medium">
        <color rgb="FF8497B0"/>
      </left>
      <right/>
      <top style="dotted">
        <color rgb="FF8497B0"/>
      </top>
      <bottom/>
      <diagonal/>
    </border>
    <border>
      <left/>
      <right/>
      <top style="dotted">
        <color rgb="FF8497B0"/>
      </top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rgb="FF44546A"/>
      </right>
      <top style="medium">
        <color rgb="FF8497B0"/>
      </top>
      <bottom style="medium">
        <color rgb="FF8497B0"/>
      </bottom>
      <diagonal/>
    </border>
    <border>
      <left/>
      <right style="thin">
        <color rgb="FF44546A"/>
      </right>
      <top/>
      <bottom/>
      <diagonal/>
    </border>
    <border>
      <left/>
      <right style="thin">
        <color rgb="FF44546A"/>
      </right>
      <top/>
      <bottom style="dotted">
        <color rgb="FF8497B0"/>
      </bottom>
      <diagonal/>
    </border>
    <border>
      <left/>
      <right style="thin">
        <color rgb="FF44546A"/>
      </right>
      <top style="medium">
        <color rgb="FF8497B0"/>
      </top>
      <bottom/>
      <diagonal/>
    </border>
    <border>
      <left/>
      <right style="thin">
        <color rgb="FF44546A"/>
      </right>
      <top/>
      <bottom style="medium">
        <color rgb="FF8497B0"/>
      </bottom>
      <diagonal/>
    </border>
    <border>
      <left style="thin">
        <color rgb="FF44546A"/>
      </left>
      <right style="medium">
        <color rgb="FF8497B0"/>
      </right>
      <top/>
      <bottom style="thin">
        <color rgb="FF44546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10" fillId="2" borderId="4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168" fontId="11" fillId="2" borderId="0" xfId="7" applyNumberFormat="1" applyFont="1" applyFill="1" applyBorder="1" applyAlignment="1">
      <alignment horizontal="center"/>
    </xf>
    <xf numFmtId="168" fontId="5" fillId="2" borderId="0" xfId="7" applyNumberFormat="1" applyFont="1" applyFill="1" applyBorder="1"/>
    <xf numFmtId="3" fontId="5" fillId="2" borderId="5" xfId="0" applyNumberFormat="1" applyFont="1" applyFill="1" applyBorder="1"/>
    <xf numFmtId="0" fontId="0" fillId="0" borderId="0" xfId="0" applyFill="1"/>
    <xf numFmtId="164" fontId="11" fillId="2" borderId="0" xfId="7" applyNumberFormat="1" applyFont="1" applyFill="1" applyBorder="1"/>
    <xf numFmtId="164" fontId="11" fillId="2" borderId="5" xfId="7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7" fontId="5" fillId="0" borderId="0" xfId="0" applyNumberFormat="1" applyFont="1" applyFill="1" applyBorder="1"/>
    <xf numFmtId="168" fontId="11" fillId="0" borderId="0" xfId="7" applyNumberFormat="1" applyFont="1" applyFill="1" applyBorder="1" applyAlignment="1">
      <alignment horizontal="center"/>
    </xf>
    <xf numFmtId="168" fontId="5" fillId="0" borderId="0" xfId="7" applyNumberFormat="1" applyFont="1" applyFill="1" applyBorder="1"/>
    <xf numFmtId="3" fontId="5" fillId="0" borderId="5" xfId="0" applyNumberFormat="1" applyFont="1" applyFill="1" applyBorder="1"/>
    <xf numFmtId="164" fontId="11" fillId="0" borderId="0" xfId="7" applyNumberFormat="1" applyFont="1" applyFill="1" applyBorder="1"/>
    <xf numFmtId="164" fontId="11" fillId="0" borderId="5" xfId="7" applyNumberFormat="1" applyFont="1" applyFill="1" applyBorder="1"/>
    <xf numFmtId="3" fontId="5" fillId="2" borderId="0" xfId="7" applyNumberFormat="1" applyFont="1" applyFill="1" applyBorder="1"/>
    <xf numFmtId="167" fontId="5" fillId="2" borderId="0" xfId="7" applyNumberFormat="1" applyFont="1" applyFill="1" applyBorder="1"/>
    <xf numFmtId="3" fontId="5" fillId="2" borderId="5" xfId="7" applyNumberFormat="1" applyFont="1" applyFill="1" applyBorder="1"/>
    <xf numFmtId="169" fontId="5" fillId="0" borderId="0" xfId="7" applyNumberFormat="1" applyFont="1" applyFill="1" applyBorder="1"/>
    <xf numFmtId="167" fontId="5" fillId="0" borderId="0" xfId="7" applyNumberFormat="1" applyFont="1" applyFill="1" applyBorder="1"/>
    <xf numFmtId="3" fontId="5" fillId="0" borderId="5" xfId="7" applyNumberFormat="1" applyFont="1" applyFill="1" applyBorder="1"/>
    <xf numFmtId="0" fontId="5" fillId="0" borderId="7" xfId="0" applyFont="1" applyFill="1" applyBorder="1"/>
    <xf numFmtId="173" fontId="11" fillId="0" borderId="7" xfId="7" applyNumberFormat="1" applyFont="1" applyFill="1" applyBorder="1"/>
    <xf numFmtId="164" fontId="11" fillId="0" borderId="7" xfId="7" applyNumberFormat="1" applyFont="1" applyFill="1" applyBorder="1"/>
    <xf numFmtId="168" fontId="5" fillId="0" borderId="7" xfId="7" applyNumberFormat="1" applyFont="1" applyFill="1" applyBorder="1"/>
    <xf numFmtId="164" fontId="11" fillId="0" borderId="8" xfId="7" applyNumberFormat="1" applyFont="1" applyFill="1" applyBorder="1"/>
    <xf numFmtId="167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64" fontId="5" fillId="0" borderId="7" xfId="7" applyNumberFormat="1" applyFont="1" applyFill="1" applyBorder="1" applyAlignment="1">
      <alignment horizontal="right"/>
    </xf>
    <xf numFmtId="164" fontId="5" fillId="0" borderId="8" xfId="7" applyNumberFormat="1" applyFont="1" applyFill="1" applyBorder="1" applyAlignment="1">
      <alignment horizontal="right"/>
    </xf>
    <xf numFmtId="0" fontId="5" fillId="0" borderId="10" xfId="0" applyFont="1" applyFill="1" applyBorder="1"/>
    <xf numFmtId="0" fontId="13" fillId="0" borderId="16" xfId="0" applyFont="1" applyFill="1" applyBorder="1" applyAlignment="1">
      <alignment horizontal="left"/>
    </xf>
    <xf numFmtId="0" fontId="13" fillId="0" borderId="16" xfId="0" applyNumberFormat="1" applyFont="1" applyFill="1" applyBorder="1"/>
    <xf numFmtId="164" fontId="5" fillId="0" borderId="0" xfId="7" applyNumberFormat="1" applyFont="1" applyFill="1" applyBorder="1" applyAlignment="1">
      <alignment horizontal="right"/>
    </xf>
    <xf numFmtId="164" fontId="5" fillId="0" borderId="5" xfId="7" applyNumberFormat="1" applyFont="1" applyFill="1" applyBorder="1" applyAlignment="1">
      <alignment horizontal="right"/>
    </xf>
    <xf numFmtId="0" fontId="10" fillId="2" borderId="13" xfId="0" applyFont="1" applyFill="1" applyBorder="1"/>
    <xf numFmtId="3" fontId="10" fillId="2" borderId="13" xfId="0" applyNumberFormat="1" applyFont="1" applyFill="1" applyBorder="1"/>
    <xf numFmtId="167" fontId="10" fillId="2" borderId="13" xfId="0" applyNumberFormat="1" applyFont="1" applyFill="1" applyBorder="1"/>
    <xf numFmtId="168" fontId="10" fillId="2" borderId="13" xfId="7" applyNumberFormat="1" applyFont="1" applyFill="1" applyBorder="1" applyAlignment="1">
      <alignment horizontal="center"/>
    </xf>
    <xf numFmtId="168" fontId="10" fillId="2" borderId="13" xfId="7" applyNumberFormat="1" applyFont="1" applyFill="1" applyBorder="1" applyAlignment="1">
      <alignment horizontal="right"/>
    </xf>
    <xf numFmtId="3" fontId="10" fillId="2" borderId="14" xfId="0" applyNumberFormat="1" applyFont="1" applyFill="1" applyBorder="1"/>
    <xf numFmtId="0" fontId="10" fillId="2" borderId="0" xfId="0" applyFont="1" applyFill="1" applyBorder="1"/>
    <xf numFmtId="3" fontId="10" fillId="2" borderId="0" xfId="0" applyNumberFormat="1" applyFont="1" applyFill="1" applyBorder="1"/>
    <xf numFmtId="167" fontId="10" fillId="2" borderId="0" xfId="0" applyNumberFormat="1" applyFont="1" applyFill="1" applyBorder="1"/>
    <xf numFmtId="168" fontId="10" fillId="2" borderId="0" xfId="7" applyNumberFormat="1" applyFont="1" applyFill="1" applyBorder="1" applyAlignment="1">
      <alignment horizontal="center"/>
    </xf>
    <xf numFmtId="168" fontId="10" fillId="2" borderId="0" xfId="7" applyNumberFormat="1" applyFont="1" applyFill="1" applyBorder="1" applyAlignment="1">
      <alignment horizontal="right"/>
    </xf>
    <xf numFmtId="3" fontId="10" fillId="2" borderId="5" xfId="0" applyNumberFormat="1" applyFont="1" applyFill="1" applyBorder="1"/>
    <xf numFmtId="0" fontId="10" fillId="2" borderId="15" xfId="0" applyFont="1" applyFill="1" applyBorder="1"/>
    <xf numFmtId="164" fontId="14" fillId="2" borderId="15" xfId="7" applyNumberFormat="1" applyFont="1" applyFill="1" applyBorder="1"/>
    <xf numFmtId="168" fontId="10" fillId="2" borderId="15" xfId="7" applyNumberFormat="1" applyFont="1" applyFill="1" applyBorder="1" applyAlignment="1">
      <alignment horizontal="center"/>
    </xf>
    <xf numFmtId="168" fontId="10" fillId="2" borderId="15" xfId="7" applyNumberFormat="1" applyFont="1" applyFill="1" applyBorder="1" applyAlignment="1">
      <alignment horizontal="right"/>
    </xf>
    <xf numFmtId="0" fontId="15" fillId="0" borderId="0" xfId="0" applyFont="1"/>
    <xf numFmtId="3" fontId="5" fillId="0" borderId="0" xfId="7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171" fontId="5" fillId="0" borderId="0" xfId="7" applyNumberFormat="1" applyFont="1" applyFill="1" applyBorder="1" applyAlignment="1">
      <alignment horizontal="right"/>
    </xf>
    <xf numFmtId="168" fontId="5" fillId="0" borderId="7" xfId="7" applyNumberFormat="1" applyFont="1" applyFill="1" applyBorder="1" applyAlignment="1">
      <alignment horizontal="right"/>
    </xf>
    <xf numFmtId="168" fontId="5" fillId="0" borderId="0" xfId="7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 wrapText="1"/>
    </xf>
    <xf numFmtId="167" fontId="5" fillId="2" borderId="18" xfId="0" applyNumberFormat="1" applyFont="1" applyFill="1" applyBorder="1"/>
    <xf numFmtId="164" fontId="11" fillId="2" borderId="18" xfId="7" applyNumberFormat="1" applyFont="1" applyFill="1" applyBorder="1"/>
    <xf numFmtId="167" fontId="5" fillId="0" borderId="18" xfId="0" applyNumberFormat="1" applyFont="1" applyFill="1" applyBorder="1"/>
    <xf numFmtId="164" fontId="11" fillId="0" borderId="18" xfId="7" applyNumberFormat="1" applyFont="1" applyFill="1" applyBorder="1"/>
    <xf numFmtId="167" fontId="5" fillId="2" borderId="18" xfId="7" applyNumberFormat="1" applyFont="1" applyFill="1" applyBorder="1"/>
    <xf numFmtId="170" fontId="5" fillId="0" borderId="18" xfId="7" applyNumberFormat="1" applyFont="1" applyFill="1" applyBorder="1"/>
    <xf numFmtId="172" fontId="5" fillId="0" borderId="18" xfId="7" applyNumberFormat="1" applyFont="1" applyFill="1" applyBorder="1"/>
    <xf numFmtId="173" fontId="11" fillId="0" borderId="19" xfId="7" applyNumberFormat="1" applyFont="1" applyFill="1" applyBorder="1"/>
    <xf numFmtId="164" fontId="11" fillId="0" borderId="19" xfId="7" applyNumberFormat="1" applyFont="1" applyFill="1" applyBorder="1"/>
    <xf numFmtId="167" fontId="10" fillId="2" borderId="20" xfId="0" applyNumberFormat="1" applyFont="1" applyFill="1" applyBorder="1"/>
    <xf numFmtId="167" fontId="10" fillId="2" borderId="18" xfId="0" applyNumberFormat="1" applyFont="1" applyFill="1" applyBorder="1"/>
    <xf numFmtId="164" fontId="14" fillId="2" borderId="21" xfId="7" applyNumberFormat="1" applyFont="1" applyFill="1" applyBorder="1"/>
    <xf numFmtId="0" fontId="9" fillId="3" borderId="17" xfId="0" applyFont="1" applyFill="1" applyBorder="1" applyAlignment="1">
      <alignment horizontal="right" vertical="center"/>
    </xf>
    <xf numFmtId="3" fontId="5" fillId="2" borderId="18" xfId="0" applyNumberFormat="1" applyFont="1" applyFill="1" applyBorder="1"/>
    <xf numFmtId="3" fontId="5" fillId="0" borderId="18" xfId="0" applyNumberFormat="1" applyFont="1" applyFill="1" applyBorder="1"/>
    <xf numFmtId="3" fontId="5" fillId="2" borderId="18" xfId="7" applyNumberFormat="1" applyFont="1" applyFill="1" applyBorder="1"/>
    <xf numFmtId="3" fontId="5" fillId="0" borderId="18" xfId="7" applyNumberFormat="1" applyFont="1" applyFill="1" applyBorder="1"/>
    <xf numFmtId="1" fontId="5" fillId="0" borderId="18" xfId="7" applyNumberFormat="1" applyFont="1" applyFill="1" applyBorder="1"/>
    <xf numFmtId="0" fontId="5" fillId="0" borderId="18" xfId="0" applyFont="1" applyFill="1" applyBorder="1" applyAlignment="1">
      <alignment horizontal="right"/>
    </xf>
    <xf numFmtId="164" fontId="5" fillId="0" borderId="19" xfId="7" applyNumberFormat="1" applyFont="1" applyFill="1" applyBorder="1" applyAlignment="1">
      <alignment horizontal="right"/>
    </xf>
    <xf numFmtId="164" fontId="5" fillId="0" borderId="18" xfId="7" applyNumberFormat="1" applyFont="1" applyFill="1" applyBorder="1" applyAlignment="1">
      <alignment horizontal="right"/>
    </xf>
    <xf numFmtId="3" fontId="10" fillId="2" borderId="20" xfId="0" applyNumberFormat="1" applyFont="1" applyFill="1" applyBorder="1"/>
    <xf numFmtId="3" fontId="10" fillId="2" borderId="18" xfId="0" applyNumberFormat="1" applyFont="1" applyFill="1" applyBorder="1"/>
    <xf numFmtId="168" fontId="5" fillId="2" borderId="18" xfId="7" applyNumberFormat="1" applyFont="1" applyFill="1" applyBorder="1"/>
    <xf numFmtId="168" fontId="5" fillId="0" borderId="18" xfId="7" applyNumberFormat="1" applyFont="1" applyFill="1" applyBorder="1"/>
    <xf numFmtId="171" fontId="5" fillId="0" borderId="18" xfId="7" applyNumberFormat="1" applyFont="1" applyFill="1" applyBorder="1" applyAlignment="1">
      <alignment horizontal="right"/>
    </xf>
    <xf numFmtId="168" fontId="5" fillId="0" borderId="19" xfId="7" applyNumberFormat="1" applyFont="1" applyFill="1" applyBorder="1" applyAlignment="1">
      <alignment horizontal="right"/>
    </xf>
    <xf numFmtId="168" fontId="5" fillId="0" borderId="18" xfId="7" applyNumberFormat="1" applyFont="1" applyFill="1" applyBorder="1" applyAlignment="1">
      <alignment horizontal="right"/>
    </xf>
    <xf numFmtId="168" fontId="10" fillId="2" borderId="20" xfId="7" applyNumberFormat="1" applyFont="1" applyFill="1" applyBorder="1" applyAlignment="1">
      <alignment horizontal="right"/>
    </xf>
    <xf numFmtId="168" fontId="10" fillId="2" borderId="18" xfId="7" applyNumberFormat="1" applyFont="1" applyFill="1" applyBorder="1" applyAlignment="1">
      <alignment horizontal="right"/>
    </xf>
    <xf numFmtId="164" fontId="14" fillId="2" borderId="22" xfId="7" applyNumberFormat="1" applyFont="1" applyFill="1" applyBorder="1"/>
    <xf numFmtId="0" fontId="10" fillId="2" borderId="1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44546A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8"/>
  <sheetViews>
    <sheetView showGridLines="0" tabSelected="1" zoomScale="90" zoomScaleNormal="90" workbookViewId="0">
      <selection activeCell="P8" sqref="P8"/>
    </sheetView>
  </sheetViews>
  <sheetFormatPr defaultRowHeight="14.5" x14ac:dyDescent="0.35"/>
  <cols>
    <col min="3" max="3" width="17.36328125" customWidth="1"/>
    <col min="4" max="8" width="8.7265625" hidden="1" customWidth="1"/>
    <col min="16" max="16" width="9.54296875" customWidth="1"/>
  </cols>
  <sheetData>
    <row r="2" spans="2:29" x14ac:dyDescent="0.35">
      <c r="B2" s="2" t="s">
        <v>26</v>
      </c>
    </row>
    <row r="3" spans="2:29" x14ac:dyDescent="0.35">
      <c r="B3" s="1"/>
    </row>
    <row r="4" spans="2:29" x14ac:dyDescent="0.35">
      <c r="B4" s="1" t="s">
        <v>1</v>
      </c>
    </row>
    <row r="5" spans="2:29" x14ac:dyDescent="0.35">
      <c r="B5" s="4" t="s">
        <v>12</v>
      </c>
    </row>
    <row r="6" spans="2:29" x14ac:dyDescent="0.35">
      <c r="B6" s="1" t="s">
        <v>13</v>
      </c>
    </row>
    <row r="7" spans="2:29" x14ac:dyDescent="0.35">
      <c r="B7" s="1" t="s">
        <v>23</v>
      </c>
    </row>
    <row r="8" spans="2:29" x14ac:dyDescent="0.35">
      <c r="B8" s="1" t="s">
        <v>24</v>
      </c>
    </row>
    <row r="9" spans="2:29" x14ac:dyDescent="0.35">
      <c r="B9" s="1" t="s">
        <v>25</v>
      </c>
    </row>
    <row r="10" spans="2:29" ht="15" thickBot="1" x14ac:dyDescent="0.4"/>
    <row r="11" spans="2:29" ht="36.75" customHeight="1" thickBot="1" x14ac:dyDescent="0.4">
      <c r="B11" s="67" t="s">
        <v>2</v>
      </c>
      <c r="C11" s="68" t="s">
        <v>3</v>
      </c>
      <c r="D11" s="69">
        <v>2010</v>
      </c>
      <c r="E11" s="69">
        <v>2011</v>
      </c>
      <c r="F11" s="69">
        <v>2012</v>
      </c>
      <c r="G11" s="69">
        <v>2013</v>
      </c>
      <c r="H11" s="69">
        <v>2014</v>
      </c>
      <c r="I11" s="73" t="s">
        <v>14</v>
      </c>
      <c r="J11" s="70">
        <v>2015</v>
      </c>
      <c r="K11" s="70">
        <v>2016</v>
      </c>
      <c r="L11" s="70">
        <v>2017</v>
      </c>
      <c r="M11" s="70">
        <v>2018</v>
      </c>
      <c r="N11" s="86">
        <v>2019</v>
      </c>
      <c r="O11" s="71" t="s">
        <v>15</v>
      </c>
      <c r="P11" s="71" t="s">
        <v>16</v>
      </c>
      <c r="Q11" s="71" t="s">
        <v>17</v>
      </c>
      <c r="R11" s="73" t="s">
        <v>18</v>
      </c>
      <c r="S11" s="72" t="s">
        <v>19</v>
      </c>
    </row>
    <row r="12" spans="2:29" x14ac:dyDescent="0.35">
      <c r="B12" s="106" t="s">
        <v>4</v>
      </c>
      <c r="C12" s="8" t="s">
        <v>20</v>
      </c>
      <c r="D12" s="9">
        <v>5236</v>
      </c>
      <c r="E12" s="9">
        <v>6025</v>
      </c>
      <c r="F12" s="9">
        <v>6016</v>
      </c>
      <c r="G12" s="9">
        <v>6651</v>
      </c>
      <c r="H12" s="9">
        <v>6610</v>
      </c>
      <c r="I12" s="74">
        <f>AVERAGE(D12:H12)</f>
        <v>6107.6</v>
      </c>
      <c r="J12" s="9">
        <v>6508</v>
      </c>
      <c r="K12" s="9">
        <v>6970</v>
      </c>
      <c r="L12" s="9">
        <v>7221</v>
      </c>
      <c r="M12" s="9">
        <v>7381</v>
      </c>
      <c r="N12" s="87">
        <v>7890</v>
      </c>
      <c r="O12" s="10">
        <f>AVERAGE(J12:N12)</f>
        <v>7194</v>
      </c>
      <c r="P12" s="11">
        <f>((N12/D12)^(1/9))-1</f>
        <v>4.661360033050066E-2</v>
      </c>
      <c r="Q12" s="12">
        <f>(H12-D12)/D12</f>
        <v>0.26241405653170358</v>
      </c>
      <c r="R12" s="97">
        <f>(N12-J12)/J12</f>
        <v>0.21235402581438229</v>
      </c>
      <c r="S12" s="13">
        <v>6311</v>
      </c>
      <c r="V12" s="14"/>
      <c r="W12" s="14"/>
      <c r="X12" s="14"/>
      <c r="Y12" s="14"/>
      <c r="Z12" s="14"/>
      <c r="AA12" s="14"/>
      <c r="AB12" s="14"/>
      <c r="AC12" s="14"/>
    </row>
    <row r="13" spans="2:29" hidden="1" x14ac:dyDescent="0.35">
      <c r="B13" s="106"/>
      <c r="C13" s="8" t="s">
        <v>21</v>
      </c>
      <c r="D13" s="9">
        <v>18409</v>
      </c>
      <c r="E13" s="9">
        <v>18999</v>
      </c>
      <c r="F13" s="9">
        <v>18492</v>
      </c>
      <c r="G13" s="9">
        <v>18876</v>
      </c>
      <c r="H13" s="9">
        <v>18644</v>
      </c>
      <c r="I13" s="74">
        <f>AVERAGE(D13:H13)</f>
        <v>18684</v>
      </c>
      <c r="J13" s="9">
        <v>18538</v>
      </c>
      <c r="K13" s="9">
        <v>19335</v>
      </c>
      <c r="L13" s="9">
        <v>19300</v>
      </c>
      <c r="M13" s="9">
        <v>19044</v>
      </c>
      <c r="N13" s="87">
        <v>19751</v>
      </c>
      <c r="O13" s="10">
        <f>AVERAGE(J13:N13)</f>
        <v>19193.599999999999</v>
      </c>
      <c r="P13" s="11">
        <f>((N13/D13)^(1/9))-1</f>
        <v>7.8489144389790599E-3</v>
      </c>
      <c r="Q13" s="12">
        <f>(H13-D13)/D13</f>
        <v>1.2765495138247596E-2</v>
      </c>
      <c r="R13" s="97">
        <f>(N13-J13)/J13</f>
        <v>6.5433164311144681E-2</v>
      </c>
      <c r="S13" s="13">
        <v>16447</v>
      </c>
      <c r="V13" s="14"/>
      <c r="W13" s="14"/>
      <c r="X13" s="14"/>
      <c r="Y13" s="14"/>
      <c r="Z13" s="14"/>
      <c r="AA13" s="14"/>
      <c r="AB13" s="14"/>
      <c r="AC13" s="14"/>
    </row>
    <row r="14" spans="2:29" x14ac:dyDescent="0.35">
      <c r="B14" s="106"/>
      <c r="C14" s="8" t="s">
        <v>22</v>
      </c>
      <c r="D14" s="15">
        <f>D12/D13</f>
        <v>0.28442609593133794</v>
      </c>
      <c r="E14" s="15">
        <f>E12/E13</f>
        <v>0.31712195378704144</v>
      </c>
      <c r="F14" s="15">
        <f t="shared" ref="F14:K14" si="0">F12/F13</f>
        <v>0.3253298723772442</v>
      </c>
      <c r="G14" s="15">
        <f t="shared" si="0"/>
        <v>0.3523521932612842</v>
      </c>
      <c r="H14" s="15">
        <f t="shared" si="0"/>
        <v>0.35453765286419225</v>
      </c>
      <c r="I14" s="75">
        <f>I12/I13</f>
        <v>0.3268893170627275</v>
      </c>
      <c r="J14" s="15">
        <f t="shared" si="0"/>
        <v>0.35106268205847446</v>
      </c>
      <c r="K14" s="15">
        <f t="shared" si="0"/>
        <v>0.36048616498577707</v>
      </c>
      <c r="L14" s="15">
        <f>L12/L13</f>
        <v>0.37414507772020728</v>
      </c>
      <c r="M14" s="15">
        <f t="shared" ref="M14:O14" si="1">M12/M13</f>
        <v>0.38757613946649866</v>
      </c>
      <c r="N14" s="75">
        <f t="shared" si="1"/>
        <v>0.39947344438256288</v>
      </c>
      <c r="O14" s="15">
        <f t="shared" si="1"/>
        <v>0.37481243747915977</v>
      </c>
      <c r="P14" s="11"/>
      <c r="Q14" s="12"/>
      <c r="R14" s="97"/>
      <c r="S14" s="16">
        <f t="shared" ref="S14" si="2">S12/S13</f>
        <v>0.38371739526965404</v>
      </c>
      <c r="V14" s="14"/>
      <c r="W14" s="14"/>
      <c r="X14" s="14"/>
      <c r="Y14" s="14"/>
      <c r="Z14" s="14"/>
      <c r="AA14" s="14"/>
      <c r="AB14" s="14"/>
      <c r="AC14" s="14"/>
    </row>
    <row r="15" spans="2:29" x14ac:dyDescent="0.35">
      <c r="B15" s="108" t="s">
        <v>5</v>
      </c>
      <c r="C15" s="17" t="s">
        <v>20</v>
      </c>
      <c r="D15" s="18">
        <v>7385</v>
      </c>
      <c r="E15" s="18">
        <v>8192</v>
      </c>
      <c r="F15" s="18">
        <v>8830</v>
      </c>
      <c r="G15" s="18">
        <v>9842</v>
      </c>
      <c r="H15" s="18">
        <v>10436</v>
      </c>
      <c r="I15" s="76">
        <f>AVERAGE(D15:H15)</f>
        <v>8937</v>
      </c>
      <c r="J15" s="18">
        <v>11300</v>
      </c>
      <c r="K15" s="18">
        <v>12358</v>
      </c>
      <c r="L15" s="18">
        <v>13697</v>
      </c>
      <c r="M15" s="18">
        <v>13975</v>
      </c>
      <c r="N15" s="88">
        <v>14125</v>
      </c>
      <c r="O15" s="19">
        <f>AVERAGE(J15:N15)</f>
        <v>13091</v>
      </c>
      <c r="P15" s="20">
        <f>((N15/D15)^(1/9))-1</f>
        <v>7.4714494847045287E-2</v>
      </c>
      <c r="Q15" s="21">
        <f>(H15-D15)/D15</f>
        <v>0.41313473256601219</v>
      </c>
      <c r="R15" s="98">
        <f>(N15-J15)/J15</f>
        <v>0.25</v>
      </c>
      <c r="S15" s="22">
        <v>12352</v>
      </c>
      <c r="V15" s="14"/>
      <c r="W15" s="14"/>
      <c r="X15" s="14"/>
      <c r="Y15" s="14"/>
      <c r="Z15" s="14"/>
      <c r="AA15" s="14"/>
      <c r="AB15" s="14"/>
      <c r="AC15" s="14"/>
    </row>
    <row r="16" spans="2:29" hidden="1" x14ac:dyDescent="0.35">
      <c r="B16" s="108"/>
      <c r="C16" s="17" t="s">
        <v>21</v>
      </c>
      <c r="D16" s="18">
        <v>26530</v>
      </c>
      <c r="E16" s="18">
        <v>27734</v>
      </c>
      <c r="F16" s="18">
        <v>28579</v>
      </c>
      <c r="G16" s="18">
        <v>29453</v>
      </c>
      <c r="H16" s="18">
        <v>29985</v>
      </c>
      <c r="I16" s="76">
        <f>AVERAGE(D16:H16)</f>
        <v>28456.2</v>
      </c>
      <c r="J16" s="18">
        <v>30611</v>
      </c>
      <c r="K16" s="18">
        <v>32765</v>
      </c>
      <c r="L16" s="18">
        <v>34762</v>
      </c>
      <c r="M16" s="18">
        <v>35309</v>
      </c>
      <c r="N16" s="88">
        <v>35938</v>
      </c>
      <c r="O16" s="19">
        <f t="shared" ref="O16" si="3">AVERAGE(J16:N16)</f>
        <v>33877</v>
      </c>
      <c r="P16" s="20">
        <f>((N16/D16)^(1/9))-1</f>
        <v>3.4299452825568011E-2</v>
      </c>
      <c r="Q16" s="21">
        <f>(H16-D16)/D16</f>
        <v>0.13022992838296268</v>
      </c>
      <c r="R16" s="98">
        <f>(N16-J16)/J16</f>
        <v>0.17402241024468329</v>
      </c>
      <c r="S16" s="22">
        <v>31483</v>
      </c>
      <c r="V16" s="14"/>
      <c r="W16" s="14"/>
      <c r="X16" s="14"/>
      <c r="Y16" s="14"/>
      <c r="Z16" s="14"/>
      <c r="AA16" s="14"/>
      <c r="AB16" s="14"/>
      <c r="AC16" s="14"/>
    </row>
    <row r="17" spans="2:29" x14ac:dyDescent="0.35">
      <c r="B17" s="108"/>
      <c r="C17" s="17" t="s">
        <v>22</v>
      </c>
      <c r="D17" s="23">
        <f>D15/D16</f>
        <v>0.27836411609498679</v>
      </c>
      <c r="E17" s="23">
        <f t="shared" ref="E17:K17" si="4">E15/E16</f>
        <v>0.29537751496358261</v>
      </c>
      <c r="F17" s="23">
        <f t="shared" si="4"/>
        <v>0.30896812344728647</v>
      </c>
      <c r="G17" s="23">
        <f t="shared" si="4"/>
        <v>0.33415950836926628</v>
      </c>
      <c r="H17" s="23">
        <f t="shared" si="4"/>
        <v>0.34804068701017177</v>
      </c>
      <c r="I17" s="77">
        <f t="shared" si="4"/>
        <v>0.31406161047504583</v>
      </c>
      <c r="J17" s="23">
        <f t="shared" si="4"/>
        <v>0.36914834536604491</v>
      </c>
      <c r="K17" s="23">
        <f t="shared" si="4"/>
        <v>0.3771707614832901</v>
      </c>
      <c r="L17" s="23">
        <f>L15/L16</f>
        <v>0.39402220815833383</v>
      </c>
      <c r="M17" s="23">
        <f t="shared" ref="M17:O17" si="5">M15/M16</f>
        <v>0.39579144127559546</v>
      </c>
      <c r="N17" s="77">
        <f t="shared" si="5"/>
        <v>0.39303800990594912</v>
      </c>
      <c r="O17" s="23">
        <f t="shared" si="5"/>
        <v>0.38642736960179475</v>
      </c>
      <c r="P17" s="20"/>
      <c r="Q17" s="21"/>
      <c r="R17" s="98"/>
      <c r="S17" s="24">
        <f t="shared" ref="S17" si="6">S15/S16</f>
        <v>0.39233872248515073</v>
      </c>
      <c r="V17" s="14"/>
      <c r="W17" s="14"/>
      <c r="X17" s="14"/>
      <c r="Y17" s="14"/>
      <c r="Z17" s="14"/>
      <c r="AA17" s="14"/>
      <c r="AB17" s="14"/>
      <c r="AC17" s="14"/>
    </row>
    <row r="18" spans="2:29" x14ac:dyDescent="0.35">
      <c r="B18" s="5" t="s">
        <v>6</v>
      </c>
      <c r="C18" s="8" t="s">
        <v>20</v>
      </c>
      <c r="D18" s="25">
        <v>9831</v>
      </c>
      <c r="E18" s="25">
        <v>10993</v>
      </c>
      <c r="F18" s="25">
        <v>11670</v>
      </c>
      <c r="G18" s="25">
        <v>12029</v>
      </c>
      <c r="H18" s="25">
        <v>12925</v>
      </c>
      <c r="I18" s="78">
        <f>AVERAGE(D18:H18)</f>
        <v>11489.6</v>
      </c>
      <c r="J18" s="25">
        <v>13455</v>
      </c>
      <c r="K18" s="25">
        <v>13703</v>
      </c>
      <c r="L18" s="25">
        <v>13801</v>
      </c>
      <c r="M18" s="25">
        <v>14248</v>
      </c>
      <c r="N18" s="89">
        <v>13931</v>
      </c>
      <c r="O18" s="26">
        <f>AVERAGE(J18:N18)</f>
        <v>13827.6</v>
      </c>
      <c r="P18" s="11">
        <f>((N18/D18)^(1/9))-1</f>
        <v>3.9490466615495601E-2</v>
      </c>
      <c r="Q18" s="12">
        <f t="shared" ref="Q18:Q19" si="7">(H18-D18)/D18</f>
        <v>0.31471874682127965</v>
      </c>
      <c r="R18" s="97">
        <f t="shared" ref="R18:R19" si="8">(N18-J18)/J18</f>
        <v>3.5377183203270157E-2</v>
      </c>
      <c r="S18" s="27">
        <v>11524</v>
      </c>
      <c r="V18" s="14"/>
      <c r="W18" s="14"/>
      <c r="X18" s="14"/>
      <c r="Y18" s="14"/>
      <c r="Z18" s="14"/>
      <c r="AA18" s="14"/>
      <c r="AB18" s="14"/>
      <c r="AC18" s="14"/>
    </row>
    <row r="19" spans="2:29" hidden="1" x14ac:dyDescent="0.35">
      <c r="B19" s="5"/>
      <c r="C19" s="8" t="s">
        <v>21</v>
      </c>
      <c r="D19" s="25">
        <v>29840</v>
      </c>
      <c r="E19" s="25">
        <v>32344</v>
      </c>
      <c r="F19" s="25">
        <v>32700</v>
      </c>
      <c r="G19" s="25">
        <v>33758</v>
      </c>
      <c r="H19" s="25">
        <v>34549</v>
      </c>
      <c r="I19" s="78">
        <f>AVERAGE(D19:H19)</f>
        <v>32638.2</v>
      </c>
      <c r="J19" s="25">
        <v>34845</v>
      </c>
      <c r="K19" s="25">
        <v>34895</v>
      </c>
      <c r="L19" s="25">
        <v>34474</v>
      </c>
      <c r="M19" s="25">
        <v>34774</v>
      </c>
      <c r="N19" s="89">
        <v>34267</v>
      </c>
      <c r="O19" s="26">
        <f>AVERAGE(J19:N19)</f>
        <v>34651</v>
      </c>
      <c r="P19" s="11">
        <f>((N19/D19)^(1/9))-1</f>
        <v>1.5489066311607846E-2</v>
      </c>
      <c r="Q19" s="12">
        <f t="shared" si="7"/>
        <v>0.15780831099195711</v>
      </c>
      <c r="R19" s="97">
        <f t="shared" si="8"/>
        <v>-1.6587745731094849E-2</v>
      </c>
      <c r="S19" s="27">
        <v>27876</v>
      </c>
      <c r="V19" s="14"/>
      <c r="W19" s="14"/>
      <c r="X19" s="14"/>
      <c r="Y19" s="14"/>
      <c r="Z19" s="14"/>
      <c r="AA19" s="14"/>
      <c r="AB19" s="14"/>
      <c r="AC19" s="14"/>
    </row>
    <row r="20" spans="2:29" x14ac:dyDescent="0.35">
      <c r="B20" s="5"/>
      <c r="C20" s="8" t="s">
        <v>22</v>
      </c>
      <c r="D20" s="15">
        <f>D18/D19</f>
        <v>0.32945710455764077</v>
      </c>
      <c r="E20" s="15">
        <f t="shared" ref="E20:H20" si="9">E18/E19</f>
        <v>0.33987756616373982</v>
      </c>
      <c r="F20" s="15">
        <f t="shared" si="9"/>
        <v>0.35688073394495412</v>
      </c>
      <c r="G20" s="15">
        <f t="shared" si="9"/>
        <v>0.3563303513241306</v>
      </c>
      <c r="H20" s="15">
        <f t="shared" si="9"/>
        <v>0.37410634171756058</v>
      </c>
      <c r="I20" s="75">
        <f>I18/I19</f>
        <v>0.35202921729752251</v>
      </c>
      <c r="J20" s="15">
        <f>J18/J19</f>
        <v>0.38613861386138615</v>
      </c>
      <c r="K20" s="15">
        <f t="shared" ref="K20:N20" si="10">K18/K19</f>
        <v>0.39269236280269382</v>
      </c>
      <c r="L20" s="15">
        <f t="shared" si="10"/>
        <v>0.40033068399373439</v>
      </c>
      <c r="M20" s="15">
        <f t="shared" si="10"/>
        <v>0.40973140852360962</v>
      </c>
      <c r="N20" s="75">
        <f t="shared" si="10"/>
        <v>0.40654273791110984</v>
      </c>
      <c r="O20" s="15">
        <f>O18/O19</f>
        <v>0.39905341837176417</v>
      </c>
      <c r="P20" s="11"/>
      <c r="Q20" s="12"/>
      <c r="R20" s="97"/>
      <c r="S20" s="16">
        <f t="shared" ref="S20" si="11">S18/S19</f>
        <v>0.41340220978619602</v>
      </c>
      <c r="V20" s="14"/>
      <c r="W20" s="14"/>
      <c r="X20" s="14"/>
      <c r="Y20" s="14"/>
      <c r="Z20" s="14"/>
      <c r="AA20" s="14"/>
      <c r="AB20" s="14"/>
      <c r="AC20" s="14"/>
    </row>
    <row r="21" spans="2:29" x14ac:dyDescent="0.35">
      <c r="B21" s="6" t="s">
        <v>7</v>
      </c>
      <c r="C21" s="17" t="s">
        <v>20</v>
      </c>
      <c r="D21" s="28">
        <v>13197</v>
      </c>
      <c r="E21" s="28">
        <v>15120</v>
      </c>
      <c r="F21" s="28">
        <v>16983</v>
      </c>
      <c r="G21" s="28">
        <v>18142</v>
      </c>
      <c r="H21" s="28">
        <v>20180</v>
      </c>
      <c r="I21" s="79">
        <f>AVERAGE(D21:H21)</f>
        <v>16724.400000000001</v>
      </c>
      <c r="J21" s="28">
        <v>20381</v>
      </c>
      <c r="K21" s="28">
        <v>20496</v>
      </c>
      <c r="L21" s="62">
        <v>21058</v>
      </c>
      <c r="M21" s="62">
        <v>25364</v>
      </c>
      <c r="N21" s="90">
        <v>27919</v>
      </c>
      <c r="O21" s="29">
        <f>AVERAGE(J21:N21)</f>
        <v>23043.599999999999</v>
      </c>
      <c r="P21" s="64" t="s">
        <v>8</v>
      </c>
      <c r="Q21" s="64" t="s">
        <v>8</v>
      </c>
      <c r="R21" s="99" t="s">
        <v>8</v>
      </c>
      <c r="S21" s="30">
        <v>24446</v>
      </c>
      <c r="V21" s="14"/>
      <c r="W21" s="14"/>
      <c r="X21" s="14"/>
      <c r="Y21" s="14"/>
      <c r="Z21" s="14"/>
      <c r="AA21" s="14"/>
      <c r="AB21" s="14"/>
      <c r="AC21" s="14"/>
    </row>
    <row r="22" spans="2:29" hidden="1" x14ac:dyDescent="0.35">
      <c r="B22" s="6"/>
      <c r="C22" s="17" t="s">
        <v>21</v>
      </c>
      <c r="D22" s="28">
        <v>40392</v>
      </c>
      <c r="E22" s="28">
        <v>43017</v>
      </c>
      <c r="F22" s="28">
        <v>44784</v>
      </c>
      <c r="G22" s="28">
        <v>44797</v>
      </c>
      <c r="H22" s="28">
        <v>46852</v>
      </c>
      <c r="I22" s="80">
        <f>AVERAGE(D22:H22)</f>
        <v>43968.4</v>
      </c>
      <c r="J22" s="28">
        <v>46605</v>
      </c>
      <c r="K22" s="28">
        <v>46029</v>
      </c>
      <c r="L22" s="62">
        <v>45615</v>
      </c>
      <c r="M22" s="62">
        <v>49618</v>
      </c>
      <c r="N22" s="91">
        <v>52580</v>
      </c>
      <c r="O22" s="29">
        <f>AVERAGE(J22:N22)</f>
        <v>48089.4</v>
      </c>
      <c r="P22" s="64" t="s">
        <v>8</v>
      </c>
      <c r="Q22" s="64" t="s">
        <v>8</v>
      </c>
      <c r="R22" s="99" t="s">
        <v>8</v>
      </c>
      <c r="S22" s="30">
        <v>45372</v>
      </c>
      <c r="V22" s="14"/>
      <c r="W22" s="14"/>
      <c r="X22" s="14"/>
      <c r="Y22" s="14"/>
      <c r="Z22" s="14"/>
      <c r="AA22" s="14"/>
      <c r="AB22" s="14"/>
      <c r="AC22" s="14"/>
    </row>
    <row r="23" spans="2:29" x14ac:dyDescent="0.35">
      <c r="B23" s="7"/>
      <c r="C23" s="31" t="s">
        <v>22</v>
      </c>
      <c r="D23" s="32">
        <f>D21/D22</f>
        <v>0.32672311348781935</v>
      </c>
      <c r="E23" s="32">
        <f t="shared" ref="E23:H23" si="12">E21/E22</f>
        <v>0.35148894623055998</v>
      </c>
      <c r="F23" s="32">
        <f t="shared" si="12"/>
        <v>0.37922025723472669</v>
      </c>
      <c r="G23" s="32">
        <f t="shared" si="12"/>
        <v>0.40498247650512309</v>
      </c>
      <c r="H23" s="32">
        <f t="shared" si="12"/>
        <v>0.43071800563476481</v>
      </c>
      <c r="I23" s="81">
        <f>I21/I22</f>
        <v>0.38037317709991725</v>
      </c>
      <c r="J23" s="32">
        <f>J21/J22</f>
        <v>0.43731359296212852</v>
      </c>
      <c r="K23" s="32">
        <f t="shared" ref="K23:N23" si="13">K21/K22</f>
        <v>0.4452844945577788</v>
      </c>
      <c r="L23" s="33">
        <f t="shared" si="13"/>
        <v>0.46164638824947934</v>
      </c>
      <c r="M23" s="33">
        <f t="shared" si="13"/>
        <v>0.51118545689064454</v>
      </c>
      <c r="N23" s="82">
        <f t="shared" si="13"/>
        <v>0.53098136173449983</v>
      </c>
      <c r="O23" s="33">
        <f>O21/O22</f>
        <v>0.47918252255174731</v>
      </c>
      <c r="P23" s="65" t="s">
        <v>8</v>
      </c>
      <c r="Q23" s="65" t="s">
        <v>8</v>
      </c>
      <c r="R23" s="100" t="s">
        <v>8</v>
      </c>
      <c r="S23" s="35">
        <f t="shared" ref="S23" si="14">S21/S22</f>
        <v>0.5387904434452967</v>
      </c>
      <c r="V23" s="14"/>
      <c r="W23" s="14"/>
      <c r="X23" s="14"/>
      <c r="Y23" s="14"/>
      <c r="Z23" s="14"/>
      <c r="AA23" s="14"/>
      <c r="AB23" s="14"/>
      <c r="AC23" s="14"/>
    </row>
    <row r="24" spans="2:29" x14ac:dyDescent="0.35">
      <c r="B24" s="109" t="s">
        <v>9</v>
      </c>
      <c r="C24" s="17" t="s">
        <v>20</v>
      </c>
      <c r="D24" s="18">
        <v>5458</v>
      </c>
      <c r="E24" s="18">
        <v>6568</v>
      </c>
      <c r="F24" s="18">
        <v>7662</v>
      </c>
      <c r="G24" s="18">
        <v>7931</v>
      </c>
      <c r="H24" s="18">
        <v>8492</v>
      </c>
      <c r="I24" s="76">
        <f>AVERAGE(D24:H24)</f>
        <v>7222.2</v>
      </c>
      <c r="J24" s="18">
        <v>8630</v>
      </c>
      <c r="K24" s="18">
        <v>8923</v>
      </c>
      <c r="L24" s="63" t="s">
        <v>8</v>
      </c>
      <c r="M24" s="63" t="s">
        <v>8</v>
      </c>
      <c r="N24" s="92" t="s">
        <v>8</v>
      </c>
      <c r="O24" s="36" t="s">
        <v>8</v>
      </c>
      <c r="P24" s="66" t="s">
        <v>8</v>
      </c>
      <c r="Q24" s="21">
        <f>(H24-D24)/D24</f>
        <v>0.55588127519237818</v>
      </c>
      <c r="R24" s="101" t="s">
        <v>8</v>
      </c>
      <c r="S24" s="37" t="s">
        <v>8</v>
      </c>
      <c r="V24" s="14"/>
      <c r="W24" s="14"/>
      <c r="X24" s="14"/>
      <c r="Y24" s="14"/>
      <c r="Z24" s="14"/>
      <c r="AA24" s="14"/>
      <c r="AB24" s="14"/>
      <c r="AC24" s="14"/>
    </row>
    <row r="25" spans="2:29" hidden="1" x14ac:dyDescent="0.35">
      <c r="B25" s="110"/>
      <c r="C25" s="17" t="s">
        <v>21</v>
      </c>
      <c r="D25" s="18">
        <v>22158</v>
      </c>
      <c r="E25" s="18">
        <v>23684</v>
      </c>
      <c r="F25" s="18">
        <v>25111</v>
      </c>
      <c r="G25" s="18">
        <v>25059</v>
      </c>
      <c r="H25" s="18">
        <v>25699</v>
      </c>
      <c r="I25" s="76">
        <f>AVERAGE(D25:H25)</f>
        <v>24342.2</v>
      </c>
      <c r="J25" s="18">
        <v>25831</v>
      </c>
      <c r="K25" s="18">
        <v>27120</v>
      </c>
      <c r="L25" s="63" t="s">
        <v>8</v>
      </c>
      <c r="M25" s="63" t="s">
        <v>8</v>
      </c>
      <c r="N25" s="92" t="s">
        <v>8</v>
      </c>
      <c r="O25" s="36" t="s">
        <v>8</v>
      </c>
      <c r="P25" s="66" t="s">
        <v>8</v>
      </c>
      <c r="Q25" s="21">
        <f>(H25-D25)/D25</f>
        <v>0.15980684177272317</v>
      </c>
      <c r="R25" s="101" t="s">
        <v>8</v>
      </c>
      <c r="S25" s="37" t="s">
        <v>8</v>
      </c>
      <c r="V25" s="14"/>
      <c r="W25" s="14"/>
      <c r="X25" s="14"/>
      <c r="Y25" s="14"/>
      <c r="Z25" s="14"/>
      <c r="AA25" s="14"/>
      <c r="AB25" s="14"/>
      <c r="AC25" s="14"/>
    </row>
    <row r="26" spans="2:29" x14ac:dyDescent="0.35">
      <c r="B26" s="111"/>
      <c r="C26" s="17" t="s">
        <v>22</v>
      </c>
      <c r="D26" s="33">
        <f>D24/D25</f>
        <v>0.24632187020489213</v>
      </c>
      <c r="E26" s="33">
        <f t="shared" ref="E26:K26" si="15">E24/E25</f>
        <v>0.27731802060462762</v>
      </c>
      <c r="F26" s="33">
        <f t="shared" si="15"/>
        <v>0.30512524391700846</v>
      </c>
      <c r="G26" s="33">
        <f t="shared" si="15"/>
        <v>0.31649307633983798</v>
      </c>
      <c r="H26" s="33">
        <f t="shared" si="15"/>
        <v>0.33044087318572707</v>
      </c>
      <c r="I26" s="82">
        <f t="shared" si="15"/>
        <v>0.29669462908036248</v>
      </c>
      <c r="J26" s="33">
        <f t="shared" si="15"/>
        <v>0.33409469242383183</v>
      </c>
      <c r="K26" s="33">
        <f t="shared" si="15"/>
        <v>0.32901917404129793</v>
      </c>
      <c r="L26" s="38" t="s">
        <v>8</v>
      </c>
      <c r="M26" s="38" t="s">
        <v>8</v>
      </c>
      <c r="N26" s="93" t="s">
        <v>8</v>
      </c>
      <c r="O26" s="38" t="s">
        <v>8</v>
      </c>
      <c r="P26" s="65"/>
      <c r="Q26" s="34"/>
      <c r="R26" s="100"/>
      <c r="S26" s="39" t="s">
        <v>8</v>
      </c>
      <c r="V26" s="14"/>
      <c r="W26" s="14"/>
      <c r="X26" s="14"/>
      <c r="Y26" s="14"/>
      <c r="Z26" s="14"/>
      <c r="AA26" s="14"/>
      <c r="AB26" s="14"/>
      <c r="AC26" s="14"/>
    </row>
    <row r="27" spans="2:29" x14ac:dyDescent="0.35">
      <c r="B27" s="110" t="s">
        <v>10</v>
      </c>
      <c r="C27" s="40" t="s">
        <v>20</v>
      </c>
      <c r="D27" s="18">
        <v>6606</v>
      </c>
      <c r="E27" s="18">
        <v>7180</v>
      </c>
      <c r="F27" s="18">
        <v>7743</v>
      </c>
      <c r="G27" s="18">
        <v>8250</v>
      </c>
      <c r="H27" s="18">
        <v>9572</v>
      </c>
      <c r="I27" s="76">
        <f>AVERAGE(D27:H27)</f>
        <v>7870.2</v>
      </c>
      <c r="J27" s="18">
        <v>9722</v>
      </c>
      <c r="K27" s="18">
        <v>9690</v>
      </c>
      <c r="L27" s="63" t="s">
        <v>8</v>
      </c>
      <c r="M27" s="63" t="s">
        <v>8</v>
      </c>
      <c r="N27" s="92" t="s">
        <v>8</v>
      </c>
      <c r="O27" s="36" t="s">
        <v>8</v>
      </c>
      <c r="P27" s="66" t="s">
        <v>8</v>
      </c>
      <c r="Q27" s="21">
        <f>(H27-D27)/D27</f>
        <v>0.44898577051165606</v>
      </c>
      <c r="R27" s="101" t="s">
        <v>8</v>
      </c>
      <c r="S27" s="37" t="s">
        <v>8</v>
      </c>
      <c r="V27" s="14"/>
      <c r="W27" s="14"/>
      <c r="X27" s="14"/>
      <c r="Y27" s="14"/>
      <c r="Z27" s="14"/>
      <c r="AA27" s="14"/>
      <c r="AB27" s="14"/>
      <c r="AC27" s="14"/>
    </row>
    <row r="28" spans="2:29" hidden="1" x14ac:dyDescent="0.35">
      <c r="B28" s="110"/>
      <c r="C28" s="17" t="s">
        <v>21</v>
      </c>
      <c r="D28" s="18">
        <v>14610</v>
      </c>
      <c r="E28" s="18">
        <v>15471</v>
      </c>
      <c r="F28" s="18">
        <v>16011</v>
      </c>
      <c r="G28" s="18">
        <v>15940</v>
      </c>
      <c r="H28" s="18">
        <v>17445</v>
      </c>
      <c r="I28" s="76">
        <f>AVERAGE(D28:H28)</f>
        <v>15895.4</v>
      </c>
      <c r="J28" s="18">
        <v>17373</v>
      </c>
      <c r="K28" s="18">
        <v>15778</v>
      </c>
      <c r="L28" s="63" t="s">
        <v>8</v>
      </c>
      <c r="M28" s="63" t="s">
        <v>8</v>
      </c>
      <c r="N28" s="92" t="s">
        <v>8</v>
      </c>
      <c r="O28" s="36" t="s">
        <v>8</v>
      </c>
      <c r="P28" s="66" t="s">
        <v>8</v>
      </c>
      <c r="Q28" s="21">
        <f>(H28-D28)/D28</f>
        <v>0.19404517453798767</v>
      </c>
      <c r="R28" s="101" t="s">
        <v>8</v>
      </c>
      <c r="S28" s="37" t="s">
        <v>8</v>
      </c>
      <c r="V28" s="14"/>
      <c r="W28" s="14"/>
      <c r="X28" s="14"/>
      <c r="Y28" s="14"/>
      <c r="Z28" s="14"/>
      <c r="AA28" s="14"/>
      <c r="AB28" s="14"/>
      <c r="AC28" s="14"/>
    </row>
    <row r="29" spans="2:29" x14ac:dyDescent="0.35">
      <c r="B29" s="110"/>
      <c r="C29" s="17" t="s">
        <v>22</v>
      </c>
      <c r="D29" s="33">
        <f>D27/D28</f>
        <v>0.45215605749486654</v>
      </c>
      <c r="E29" s="33">
        <f t="shared" ref="E29:K29" si="16">E27/E28</f>
        <v>0.46409411156357055</v>
      </c>
      <c r="F29" s="33">
        <f t="shared" si="16"/>
        <v>0.48360502154768598</v>
      </c>
      <c r="G29" s="33">
        <f t="shared" si="16"/>
        <v>0.51756587202007531</v>
      </c>
      <c r="H29" s="33">
        <f t="shared" si="16"/>
        <v>0.54869590140441382</v>
      </c>
      <c r="I29" s="82">
        <f t="shared" si="16"/>
        <v>0.49512437560552108</v>
      </c>
      <c r="J29" s="33">
        <f t="shared" si="16"/>
        <v>0.55960398319230986</v>
      </c>
      <c r="K29" s="33">
        <f t="shared" si="16"/>
        <v>0.61414627962986434</v>
      </c>
      <c r="L29" s="38" t="s">
        <v>8</v>
      </c>
      <c r="M29" s="38" t="s">
        <v>8</v>
      </c>
      <c r="N29" s="93" t="s">
        <v>8</v>
      </c>
      <c r="O29" s="38" t="s">
        <v>8</v>
      </c>
      <c r="P29" s="65"/>
      <c r="Q29" s="34"/>
      <c r="R29" s="100"/>
      <c r="S29" s="39" t="s">
        <v>8</v>
      </c>
      <c r="V29" s="14"/>
      <c r="W29" s="14"/>
      <c r="X29" s="14"/>
      <c r="Y29" s="14"/>
      <c r="Z29" s="14"/>
      <c r="AA29" s="14"/>
      <c r="AB29" s="14"/>
      <c r="AC29" s="14"/>
    </row>
    <row r="30" spans="2:29" x14ac:dyDescent="0.35">
      <c r="B30" s="109" t="s">
        <v>11</v>
      </c>
      <c r="C30" s="40" t="s">
        <v>20</v>
      </c>
      <c r="D30" s="18">
        <v>1133</v>
      </c>
      <c r="E30" s="18">
        <v>1372</v>
      </c>
      <c r="F30" s="18">
        <v>1578</v>
      </c>
      <c r="G30" s="18">
        <v>1961</v>
      </c>
      <c r="H30" s="18">
        <v>2116</v>
      </c>
      <c r="I30" s="76">
        <f>AVERAGE(D30:H30)</f>
        <v>1632</v>
      </c>
      <c r="J30" s="18">
        <v>2029</v>
      </c>
      <c r="K30" s="18">
        <v>1883</v>
      </c>
      <c r="L30" s="63" t="s">
        <v>8</v>
      </c>
      <c r="M30" s="63" t="s">
        <v>8</v>
      </c>
      <c r="N30" s="92" t="s">
        <v>8</v>
      </c>
      <c r="O30" s="36" t="s">
        <v>8</v>
      </c>
      <c r="P30" s="66" t="s">
        <v>8</v>
      </c>
      <c r="Q30" s="21">
        <f>(H30-D30)/D30</f>
        <v>0.86760812003530452</v>
      </c>
      <c r="R30" s="101" t="s">
        <v>8</v>
      </c>
      <c r="S30" s="37" t="s">
        <v>8</v>
      </c>
      <c r="V30" s="14"/>
      <c r="W30" s="14"/>
      <c r="X30" s="14"/>
      <c r="Y30" s="14"/>
      <c r="Z30" s="14"/>
      <c r="AA30" s="14"/>
      <c r="AB30" s="14"/>
      <c r="AC30" s="14"/>
    </row>
    <row r="31" spans="2:29" hidden="1" x14ac:dyDescent="0.35">
      <c r="B31" s="110"/>
      <c r="C31" s="17" t="s">
        <v>21</v>
      </c>
      <c r="D31" s="18">
        <v>3624</v>
      </c>
      <c r="E31" s="18">
        <v>3862</v>
      </c>
      <c r="F31" s="18">
        <v>3662</v>
      </c>
      <c r="G31" s="18">
        <v>3798</v>
      </c>
      <c r="H31" s="18">
        <v>3708</v>
      </c>
      <c r="I31" s="76">
        <f>AVERAGE(D31:H31)</f>
        <v>3730.8</v>
      </c>
      <c r="J31" s="18">
        <v>3401</v>
      </c>
      <c r="K31" s="18">
        <v>3131</v>
      </c>
      <c r="L31" s="63" t="s">
        <v>8</v>
      </c>
      <c r="M31" s="63" t="s">
        <v>8</v>
      </c>
      <c r="N31" s="92" t="s">
        <v>8</v>
      </c>
      <c r="O31" s="36" t="s">
        <v>8</v>
      </c>
      <c r="P31" s="66" t="s">
        <v>8</v>
      </c>
      <c r="Q31" s="21">
        <f>(H31-D31)/D31</f>
        <v>2.3178807947019868E-2</v>
      </c>
      <c r="R31" s="101" t="s">
        <v>8</v>
      </c>
      <c r="S31" s="37" t="s">
        <v>8</v>
      </c>
      <c r="V31" s="14"/>
      <c r="W31" s="41"/>
      <c r="X31" s="42"/>
      <c r="Y31" s="42"/>
      <c r="Z31" s="42"/>
      <c r="AA31" s="42"/>
      <c r="AB31" s="42"/>
      <c r="AC31" s="14"/>
    </row>
    <row r="32" spans="2:29" ht="15" thickBot="1" x14ac:dyDescent="0.4">
      <c r="B32" s="112"/>
      <c r="C32" s="17" t="s">
        <v>22</v>
      </c>
      <c r="D32" s="23">
        <f>D30/D31</f>
        <v>0.31263796909492275</v>
      </c>
      <c r="E32" s="23">
        <f t="shared" ref="E32:K32" si="17">E30/E31</f>
        <v>0.35525634386328325</v>
      </c>
      <c r="F32" s="23">
        <f t="shared" si="17"/>
        <v>0.43091206990715458</v>
      </c>
      <c r="G32" s="23">
        <f t="shared" si="17"/>
        <v>0.51632438125329116</v>
      </c>
      <c r="H32" s="23">
        <f t="shared" si="17"/>
        <v>0.57065803667745418</v>
      </c>
      <c r="I32" s="77">
        <f t="shared" si="17"/>
        <v>0.43743969121904147</v>
      </c>
      <c r="J32" s="23">
        <f t="shared" si="17"/>
        <v>0.59658923845927669</v>
      </c>
      <c r="K32" s="23">
        <f t="shared" si="17"/>
        <v>0.60140530182050467</v>
      </c>
      <c r="L32" s="43" t="s">
        <v>8</v>
      </c>
      <c r="M32" s="43" t="s">
        <v>8</v>
      </c>
      <c r="N32" s="94" t="s">
        <v>8</v>
      </c>
      <c r="O32" s="43" t="s">
        <v>8</v>
      </c>
      <c r="P32" s="66"/>
      <c r="Q32" s="21"/>
      <c r="R32" s="101"/>
      <c r="S32" s="44" t="s">
        <v>8</v>
      </c>
      <c r="V32" s="14"/>
      <c r="W32" s="14"/>
      <c r="X32" s="14"/>
      <c r="Y32" s="14"/>
      <c r="Z32" s="14"/>
      <c r="AA32" s="14"/>
      <c r="AB32" s="14"/>
      <c r="AC32" s="14"/>
    </row>
    <row r="33" spans="2:29" x14ac:dyDescent="0.35">
      <c r="B33" s="105" t="s">
        <v>0</v>
      </c>
      <c r="C33" s="45" t="s">
        <v>20</v>
      </c>
      <c r="D33" s="46">
        <f>SUM(D12+D15+D18+D21)</f>
        <v>35649</v>
      </c>
      <c r="E33" s="46">
        <f t="shared" ref="E33:H34" si="18">SUM(E12+E15+E18+E21)</f>
        <v>40330</v>
      </c>
      <c r="F33" s="46">
        <f t="shared" si="18"/>
        <v>43499</v>
      </c>
      <c r="G33" s="46">
        <f t="shared" si="18"/>
        <v>46664</v>
      </c>
      <c r="H33" s="46">
        <f t="shared" si="18"/>
        <v>50151</v>
      </c>
      <c r="I33" s="83">
        <f>AVERAGE(D33:H33)</f>
        <v>43258.6</v>
      </c>
      <c r="J33" s="46">
        <f>SUM(J12+J15+J18+J21)</f>
        <v>51644</v>
      </c>
      <c r="K33" s="46">
        <f>SUM(K12+K15+K18+K21)</f>
        <v>53527</v>
      </c>
      <c r="L33" s="46">
        <f t="shared" ref="L33:N33" si="19">SUM(L12+L15+L18+L21)</f>
        <v>55777</v>
      </c>
      <c r="M33" s="46">
        <f t="shared" si="19"/>
        <v>60968</v>
      </c>
      <c r="N33" s="95">
        <f t="shared" si="19"/>
        <v>63865</v>
      </c>
      <c r="O33" s="47">
        <f>AVERAGE(J33:N33)</f>
        <v>57156.2</v>
      </c>
      <c r="P33" s="48">
        <f>((N33/D33)^(1/9))-1</f>
        <v>6.6927877226111487E-2</v>
      </c>
      <c r="Q33" s="49">
        <f>(H33-D33)/D33</f>
        <v>0.40679962972313388</v>
      </c>
      <c r="R33" s="102">
        <f>(N33-J33)/J33</f>
        <v>0.23663929982185733</v>
      </c>
      <c r="S33" s="50">
        <f>S12+S15+S18+S21</f>
        <v>54633</v>
      </c>
      <c r="V33" s="14"/>
      <c r="W33" s="14"/>
      <c r="X33" s="14"/>
      <c r="Y33" s="14"/>
      <c r="Z33" s="14"/>
      <c r="AA33" s="14"/>
      <c r="AB33" s="14"/>
      <c r="AC33" s="14"/>
    </row>
    <row r="34" spans="2:29" hidden="1" x14ac:dyDescent="0.35">
      <c r="B34" s="106"/>
      <c r="C34" s="51" t="s">
        <v>21</v>
      </c>
      <c r="D34" s="52">
        <f>SUM(D13+D16+D19+D22)</f>
        <v>115171</v>
      </c>
      <c r="E34" s="52">
        <f t="shared" si="18"/>
        <v>122094</v>
      </c>
      <c r="F34" s="52">
        <f t="shared" si="18"/>
        <v>124555</v>
      </c>
      <c r="G34" s="52">
        <f t="shared" si="18"/>
        <v>126884</v>
      </c>
      <c r="H34" s="52">
        <f t="shared" si="18"/>
        <v>130030</v>
      </c>
      <c r="I34" s="84">
        <f>AVERAGE(D34:H34)</f>
        <v>123746.8</v>
      </c>
      <c r="J34" s="52">
        <f>SUM(J13+J16+J19+J22)</f>
        <v>130599</v>
      </c>
      <c r="K34" s="52">
        <f t="shared" ref="K34:M34" si="20">SUM(K13+K16+K19+K22)</f>
        <v>133024</v>
      </c>
      <c r="L34" s="52">
        <f>SUM(L13+L16+L19+L22)</f>
        <v>134151</v>
      </c>
      <c r="M34" s="52">
        <f t="shared" si="20"/>
        <v>138745</v>
      </c>
      <c r="N34" s="96">
        <f>SUM(N13+N16+N19+N22)</f>
        <v>142536</v>
      </c>
      <c r="O34" s="53">
        <f>AVERAGE(J34:N34)</f>
        <v>135811</v>
      </c>
      <c r="P34" s="54">
        <f>((N34/D34)^(1/9))-1</f>
        <v>2.3969039187037966E-2</v>
      </c>
      <c r="Q34" s="55">
        <f>(H34-D34)/D34</f>
        <v>0.1290168532008926</v>
      </c>
      <c r="R34" s="103">
        <f>(N34-J34)/J34</f>
        <v>9.1401924976454649E-2</v>
      </c>
      <c r="S34" s="56">
        <f>S13+S16+S19+S22</f>
        <v>121178</v>
      </c>
      <c r="V34" s="14"/>
      <c r="W34" s="14"/>
      <c r="X34" s="14"/>
      <c r="Y34" s="14"/>
      <c r="Z34" s="14"/>
      <c r="AA34" s="14"/>
      <c r="AB34" s="14"/>
      <c r="AC34" s="14"/>
    </row>
    <row r="35" spans="2:29" ht="15" thickBot="1" x14ac:dyDescent="0.4">
      <c r="B35" s="107"/>
      <c r="C35" s="57" t="s">
        <v>22</v>
      </c>
      <c r="D35" s="58">
        <f>D33/D34</f>
        <v>0.30953104514157209</v>
      </c>
      <c r="E35" s="58">
        <f t="shared" ref="E35:K35" si="21">E33/E34</f>
        <v>0.33031926220780711</v>
      </c>
      <c r="F35" s="58">
        <f t="shared" si="21"/>
        <v>0.34923527758821404</v>
      </c>
      <c r="G35" s="58">
        <f t="shared" si="21"/>
        <v>0.36776898584533907</v>
      </c>
      <c r="H35" s="58">
        <f t="shared" si="21"/>
        <v>0.38568791817272935</v>
      </c>
      <c r="I35" s="85">
        <f t="shared" si="21"/>
        <v>0.34957348392039228</v>
      </c>
      <c r="J35" s="58">
        <f t="shared" si="21"/>
        <v>0.39543947503426519</v>
      </c>
      <c r="K35" s="58">
        <f t="shared" si="21"/>
        <v>0.402386035602598</v>
      </c>
      <c r="L35" s="58">
        <f>L33/L34</f>
        <v>0.41577774299110704</v>
      </c>
      <c r="M35" s="58">
        <f t="shared" ref="M35:O35" si="22">M33/M34</f>
        <v>0.4394248441385275</v>
      </c>
      <c r="N35" s="85">
        <f t="shared" si="22"/>
        <v>0.44806224392434191</v>
      </c>
      <c r="O35" s="58">
        <f t="shared" si="22"/>
        <v>0.42085103563039811</v>
      </c>
      <c r="P35" s="59"/>
      <c r="Q35" s="60"/>
      <c r="R35" s="60"/>
      <c r="S35" s="104">
        <f t="shared" ref="S35" si="23">S33/S34</f>
        <v>0.45084916403967717</v>
      </c>
    </row>
    <row r="37" spans="2:29" x14ac:dyDescent="0.35">
      <c r="I37" s="3"/>
    </row>
    <row r="38" spans="2:29" x14ac:dyDescent="0.35">
      <c r="I38" s="61"/>
    </row>
  </sheetData>
  <mergeCells count="6">
    <mergeCell ref="B33:B35"/>
    <mergeCell ref="B12:B14"/>
    <mergeCell ref="B15:B17"/>
    <mergeCell ref="B24:B26"/>
    <mergeCell ref="B27:B29"/>
    <mergeCell ref="B30:B32"/>
  </mergeCells>
  <pageMargins left="0.7" right="0.7" top="0.75" bottom="0.75" header="0.3" footer="0.3"/>
  <pageSetup paperSize="9" orientation="portrait" r:id="rId1"/>
  <ignoredErrors>
    <ignoredError sqref="I14 I17 I20 O14 O17 O20 I23 I26 I29 I32:I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SONIA LEITE</cp:lastModifiedBy>
  <cp:lastPrinted>2021-09-01T09:17:06Z</cp:lastPrinted>
  <dcterms:created xsi:type="dcterms:W3CDTF">2017-11-13T12:18:27Z</dcterms:created>
  <dcterms:modified xsi:type="dcterms:W3CDTF">2022-04-05T15:25:47Z</dcterms:modified>
</cp:coreProperties>
</file>